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20" yWindow="240" windowWidth="19430" windowHeight="11030" tabRatio="448"/>
  </bookViews>
  <sheets>
    <sheet name="GAP" sheetId="13" r:id="rId1"/>
    <sheet name="POR" sheetId="14" r:id="rId2"/>
  </sheets>
  <definedNames>
    <definedName name="_xlnm._FilterDatabase" localSheetId="0" hidden="1">GAP!$A$17:$AB$239</definedName>
    <definedName name="_xlnm.Print_Area" localSheetId="0">GAP!$A$1:$AB$240</definedName>
    <definedName name="_xlnm.Print_Titles" localSheetId="0">GAP!$1:$16</definedName>
    <definedName name="Print_Area" localSheetId="0">GAP!$A$1:$I$235</definedName>
    <definedName name="Print_Titles" localSheetId="0">GAP!$1:$17</definedName>
  </definedNames>
  <calcPr calcId="162913"/>
</workbook>
</file>

<file path=xl/calcChain.xml><?xml version="1.0" encoding="utf-8"?>
<calcChain xmlns="http://schemas.openxmlformats.org/spreadsheetml/2006/main">
  <c r="AA16" i="13" l="1"/>
  <c r="V173" i="13" l="1"/>
  <c r="Y173" i="13" s="1"/>
  <c r="W173" i="13"/>
  <c r="V174" i="13"/>
  <c r="W174" i="13"/>
  <c r="V175" i="13"/>
  <c r="Y175" i="13" s="1"/>
  <c r="W175" i="13"/>
  <c r="V176" i="13"/>
  <c r="W176" i="13"/>
  <c r="V177" i="13"/>
  <c r="W177" i="13"/>
  <c r="V178" i="13"/>
  <c r="W178" i="13"/>
  <c r="V179" i="13"/>
  <c r="W179" i="13"/>
  <c r="V180" i="13"/>
  <c r="W180" i="13"/>
  <c r="V181" i="13"/>
  <c r="W181" i="13"/>
  <c r="V182" i="13"/>
  <c r="W182" i="13"/>
  <c r="V183" i="13"/>
  <c r="W183" i="13"/>
  <c r="V184" i="13"/>
  <c r="W184" i="13"/>
  <c r="V185" i="13"/>
  <c r="W185" i="13"/>
  <c r="V186" i="13"/>
  <c r="W186" i="13"/>
  <c r="V187" i="13"/>
  <c r="Y187" i="13" s="1"/>
  <c r="W187" i="13"/>
  <c r="V188" i="13"/>
  <c r="W188" i="13"/>
  <c r="V189" i="13"/>
  <c r="W189" i="13"/>
  <c r="V190" i="13"/>
  <c r="W190" i="13"/>
  <c r="V191" i="13"/>
  <c r="W191" i="13"/>
  <c r="V192" i="13"/>
  <c r="W192" i="13"/>
  <c r="V193" i="13"/>
  <c r="W193" i="13"/>
  <c r="V194" i="13"/>
  <c r="W194" i="13"/>
  <c r="V195" i="13"/>
  <c r="W195" i="13"/>
  <c r="V196" i="13"/>
  <c r="W196" i="13"/>
  <c r="V197" i="13"/>
  <c r="W197" i="13"/>
  <c r="V198" i="13"/>
  <c r="W198" i="13"/>
  <c r="V199" i="13"/>
  <c r="W199" i="13"/>
  <c r="V200" i="13"/>
  <c r="W200" i="13"/>
  <c r="V201" i="13"/>
  <c r="W201" i="13"/>
  <c r="V202" i="13"/>
  <c r="W202" i="13"/>
  <c r="V203" i="13"/>
  <c r="W203" i="13"/>
  <c r="V204" i="13"/>
  <c r="W204" i="13"/>
  <c r="V205" i="13"/>
  <c r="Y205" i="13" s="1"/>
  <c r="W205" i="13"/>
  <c r="V206" i="13"/>
  <c r="W206" i="13"/>
  <c r="V207" i="13"/>
  <c r="W207" i="13"/>
  <c r="V208" i="13"/>
  <c r="W208" i="13"/>
  <c r="V209" i="13"/>
  <c r="W209" i="13"/>
  <c r="V210" i="13"/>
  <c r="W210" i="13"/>
  <c r="X210" i="13" s="1"/>
  <c r="V211" i="13"/>
  <c r="W211" i="13"/>
  <c r="Y211" i="13"/>
  <c r="V212" i="13"/>
  <c r="W212" i="13"/>
  <c r="V213" i="13"/>
  <c r="W213" i="13"/>
  <c r="V214" i="13"/>
  <c r="W214" i="13"/>
  <c r="V215" i="13"/>
  <c r="W215" i="13"/>
  <c r="V216" i="13"/>
  <c r="W216" i="13"/>
  <c r="V217" i="13"/>
  <c r="W217" i="13"/>
  <c r="V218" i="13"/>
  <c r="W218" i="13"/>
  <c r="V219" i="13"/>
  <c r="W219" i="13"/>
  <c r="V220" i="13"/>
  <c r="W220" i="13"/>
  <c r="V221" i="13"/>
  <c r="W221" i="13"/>
  <c r="V222" i="13"/>
  <c r="W222" i="13"/>
  <c r="X222" i="13" s="1"/>
  <c r="V223" i="13"/>
  <c r="W223" i="13"/>
  <c r="V224" i="13"/>
  <c r="W224" i="13"/>
  <c r="V225" i="13"/>
  <c r="W225" i="13"/>
  <c r="X225" i="13" s="1"/>
  <c r="V226" i="13"/>
  <c r="W226" i="13"/>
  <c r="V227" i="13"/>
  <c r="W227" i="13"/>
  <c r="V228" i="13"/>
  <c r="W228" i="13"/>
  <c r="V229" i="13"/>
  <c r="Y229" i="13" s="1"/>
  <c r="W229" i="13"/>
  <c r="X229" i="13" s="1"/>
  <c r="V230" i="13"/>
  <c r="W230" i="13"/>
  <c r="V231" i="13"/>
  <c r="W231" i="13"/>
  <c r="V232" i="13"/>
  <c r="W232" i="13"/>
  <c r="V233" i="13"/>
  <c r="W233" i="13"/>
  <c r="V234" i="13"/>
  <c r="W234" i="13"/>
  <c r="X234" i="13" s="1"/>
  <c r="Y234" i="13" s="1"/>
  <c r="V235" i="13"/>
  <c r="W235" i="13"/>
  <c r="V236" i="13"/>
  <c r="W236" i="13"/>
  <c r="V237" i="13"/>
  <c r="W237" i="13"/>
  <c r="V238" i="13"/>
  <c r="W238" i="13"/>
  <c r="V239" i="13"/>
  <c r="W239" i="13"/>
  <c r="X238" i="13" l="1"/>
  <c r="X213" i="13"/>
  <c r="Y210" i="13"/>
  <c r="X206" i="13"/>
  <c r="Y206" i="13" s="1"/>
  <c r="X194" i="13"/>
  <c r="X190" i="13"/>
  <c r="X188" i="13"/>
  <c r="Y188" i="13" s="1"/>
  <c r="X186" i="13"/>
  <c r="X184" i="13"/>
  <c r="X182" i="13"/>
  <c r="X180" i="13"/>
  <c r="Y180" i="13" s="1"/>
  <c r="X178" i="13"/>
  <c r="X176" i="13"/>
  <c r="X174" i="13"/>
  <c r="Y194" i="13"/>
  <c r="Y222" i="13"/>
  <c r="X218" i="13"/>
  <c r="Y218" i="13" s="1"/>
  <c r="X201" i="13"/>
  <c r="X197" i="13"/>
  <c r="Y197" i="13" s="1"/>
  <c r="Y238" i="13"/>
  <c r="X237" i="13"/>
  <c r="Y237" i="13" s="1"/>
  <c r="X230" i="13"/>
  <c r="Y230" i="13" s="1"/>
  <c r="Y225" i="13"/>
  <c r="X221" i="13"/>
  <c r="Y221" i="13" s="1"/>
  <c r="X214" i="13"/>
  <c r="Y214" i="13" s="1"/>
  <c r="X209" i="13"/>
  <c r="Y209" i="13" s="1"/>
  <c r="X202" i="13"/>
  <c r="Y202" i="13" s="1"/>
  <c r="X193" i="13"/>
  <c r="Y193" i="13" s="1"/>
  <c r="Y213" i="13"/>
  <c r="Y201" i="13"/>
  <c r="X233" i="13"/>
  <c r="Y233" i="13" s="1"/>
  <c r="X226" i="13"/>
  <c r="Y226" i="13" s="1"/>
  <c r="X217" i="13"/>
  <c r="Y217" i="13" s="1"/>
  <c r="X205" i="13"/>
  <c r="X198" i="13"/>
  <c r="Y198" i="13" s="1"/>
  <c r="Y216" i="13"/>
  <c r="Y190" i="13"/>
  <c r="Y186" i="13"/>
  <c r="Y184" i="13"/>
  <c r="Y182" i="13"/>
  <c r="Y178" i="13"/>
  <c r="Y176" i="13"/>
  <c r="Y174" i="13"/>
  <c r="X239" i="13"/>
  <c r="Y239" i="13" s="1"/>
  <c r="X235" i="13"/>
  <c r="Y235" i="13" s="1"/>
  <c r="X231" i="13"/>
  <c r="Y231" i="13" s="1"/>
  <c r="X227" i="13"/>
  <c r="Y227" i="13" s="1"/>
  <c r="X223" i="13"/>
  <c r="Y223" i="13" s="1"/>
  <c r="X219" i="13"/>
  <c r="Y219" i="13" s="1"/>
  <c r="X215" i="13"/>
  <c r="Y215" i="13" s="1"/>
  <c r="X211" i="13"/>
  <c r="X207" i="13"/>
  <c r="Y207" i="13" s="1"/>
  <c r="X203" i="13"/>
  <c r="Y203" i="13" s="1"/>
  <c r="X199" i="13"/>
  <c r="Y199" i="13" s="1"/>
  <c r="X195" i="13"/>
  <c r="Y195" i="13" s="1"/>
  <c r="X191" i="13"/>
  <c r="Y191" i="13" s="1"/>
  <c r="X189" i="13"/>
  <c r="Y189" i="13" s="1"/>
  <c r="X187" i="13"/>
  <c r="X185" i="13"/>
  <c r="Y185" i="13" s="1"/>
  <c r="X183" i="13"/>
  <c r="X181" i="13"/>
  <c r="X179" i="13"/>
  <c r="X177" i="13"/>
  <c r="Y177" i="13" s="1"/>
  <c r="X175" i="13"/>
  <c r="X173" i="13"/>
  <c r="X236" i="13"/>
  <c r="Y236" i="13" s="1"/>
  <c r="X232" i="13"/>
  <c r="Y232" i="13" s="1"/>
  <c r="X228" i="13"/>
  <c r="Y228" i="13" s="1"/>
  <c r="X224" i="13"/>
  <c r="Y224" i="13" s="1"/>
  <c r="X220" i="13"/>
  <c r="Y220" i="13" s="1"/>
  <c r="X216" i="13"/>
  <c r="X212" i="13"/>
  <c r="Y212" i="13" s="1"/>
  <c r="X208" i="13"/>
  <c r="Y208" i="13" s="1"/>
  <c r="X204" i="13"/>
  <c r="Y204" i="13" s="1"/>
  <c r="X200" i="13"/>
  <c r="Y200" i="13" s="1"/>
  <c r="X196" i="13"/>
  <c r="Y196" i="13" s="1"/>
  <c r="X192" i="13"/>
  <c r="Y192" i="13" s="1"/>
  <c r="Y183" i="13"/>
  <c r="Y181" i="13"/>
  <c r="Y179" i="13"/>
  <c r="T16" i="13" l="1"/>
  <c r="S16" i="13"/>
  <c r="R16" i="13"/>
  <c r="Q16" i="13"/>
  <c r="P16" i="13"/>
  <c r="O16" i="13"/>
  <c r="AA174" i="13" l="1"/>
  <c r="AA186" i="13"/>
  <c r="AA204" i="13"/>
  <c r="AA210" i="13"/>
  <c r="AA228" i="13"/>
  <c r="E16" i="13" l="1"/>
  <c r="F16" i="13"/>
  <c r="G16" i="13"/>
  <c r="H16" i="13"/>
  <c r="I16" i="13"/>
  <c r="D16" i="13"/>
  <c r="AA239" i="13" l="1"/>
  <c r="V19" i="13"/>
  <c r="W19" i="13"/>
  <c r="V20" i="13"/>
  <c r="W20" i="13"/>
  <c r="V21" i="13"/>
  <c r="W21" i="13"/>
  <c r="V22" i="13"/>
  <c r="W22" i="13"/>
  <c r="V23" i="13"/>
  <c r="W23" i="13"/>
  <c r="V24" i="13"/>
  <c r="W24" i="13"/>
  <c r="V25" i="13"/>
  <c r="W25" i="13"/>
  <c r="V26" i="13"/>
  <c r="W26" i="13"/>
  <c r="V27" i="13"/>
  <c r="W27" i="13"/>
  <c r="V28" i="13"/>
  <c r="W28" i="13"/>
  <c r="V29" i="13"/>
  <c r="W29" i="13"/>
  <c r="V30" i="13"/>
  <c r="W30" i="13"/>
  <c r="V31" i="13"/>
  <c r="W31" i="13"/>
  <c r="V32" i="13"/>
  <c r="W32" i="13"/>
  <c r="V33" i="13"/>
  <c r="W33" i="13"/>
  <c r="V34" i="13"/>
  <c r="W34" i="13"/>
  <c r="V35" i="13"/>
  <c r="W35" i="13"/>
  <c r="V36" i="13"/>
  <c r="Y36" i="13" s="1"/>
  <c r="W36" i="13"/>
  <c r="V37" i="13"/>
  <c r="W37" i="13"/>
  <c r="V38" i="13"/>
  <c r="W38" i="13"/>
  <c r="V39" i="13"/>
  <c r="W39" i="13"/>
  <c r="V40" i="13"/>
  <c r="W40" i="13"/>
  <c r="V41" i="13"/>
  <c r="W41" i="13"/>
  <c r="V42" i="13"/>
  <c r="W42" i="13"/>
  <c r="V43" i="13"/>
  <c r="W43" i="13"/>
  <c r="V44" i="13"/>
  <c r="W44" i="13"/>
  <c r="V45" i="13"/>
  <c r="W45" i="13"/>
  <c r="V46" i="13"/>
  <c r="W46" i="13"/>
  <c r="V47" i="13"/>
  <c r="W47" i="13"/>
  <c r="V48" i="13"/>
  <c r="W48" i="13"/>
  <c r="V49" i="13"/>
  <c r="W49" i="13"/>
  <c r="V50" i="13"/>
  <c r="W50" i="13"/>
  <c r="V51" i="13"/>
  <c r="W51" i="13"/>
  <c r="V52" i="13"/>
  <c r="W52" i="13"/>
  <c r="V53" i="13"/>
  <c r="W53" i="13"/>
  <c r="V54" i="13"/>
  <c r="W54" i="13"/>
  <c r="V55" i="13"/>
  <c r="W55" i="13"/>
  <c r="V56" i="13"/>
  <c r="W56" i="13"/>
  <c r="V57" i="13"/>
  <c r="Y57" i="13" s="1"/>
  <c r="W57" i="13"/>
  <c r="V58" i="13"/>
  <c r="W58" i="13"/>
  <c r="V59" i="13"/>
  <c r="W59" i="13"/>
  <c r="V60" i="13"/>
  <c r="W60" i="13"/>
  <c r="V61" i="13"/>
  <c r="W61" i="13"/>
  <c r="V62" i="13"/>
  <c r="W62" i="13"/>
  <c r="V63" i="13"/>
  <c r="W63" i="13"/>
  <c r="V64" i="13"/>
  <c r="W64" i="13"/>
  <c r="V65" i="13"/>
  <c r="W65" i="13"/>
  <c r="V66" i="13"/>
  <c r="W66" i="13"/>
  <c r="V67" i="13"/>
  <c r="W67" i="13"/>
  <c r="V68" i="13"/>
  <c r="W68" i="13"/>
  <c r="V69" i="13"/>
  <c r="W69" i="13"/>
  <c r="V70" i="13"/>
  <c r="W70" i="13"/>
  <c r="V71" i="13"/>
  <c r="W71" i="13"/>
  <c r="V72" i="13"/>
  <c r="W72" i="13"/>
  <c r="V73" i="13"/>
  <c r="W73" i="13"/>
  <c r="V74" i="13"/>
  <c r="W74" i="13"/>
  <c r="V75" i="13"/>
  <c r="W75" i="13"/>
  <c r="V76" i="13"/>
  <c r="W76" i="13"/>
  <c r="V77" i="13"/>
  <c r="W77" i="13"/>
  <c r="V78" i="13"/>
  <c r="W78" i="13"/>
  <c r="V79" i="13"/>
  <c r="W79" i="13"/>
  <c r="V80" i="13"/>
  <c r="W80" i="13"/>
  <c r="V81" i="13"/>
  <c r="W81" i="13"/>
  <c r="V82" i="13"/>
  <c r="W82" i="13"/>
  <c r="V83" i="13"/>
  <c r="W83" i="13"/>
  <c r="V84" i="13"/>
  <c r="W84" i="13"/>
  <c r="V85" i="13"/>
  <c r="W85" i="13"/>
  <c r="V86" i="13"/>
  <c r="W86" i="13"/>
  <c r="V87" i="13"/>
  <c r="W87" i="13"/>
  <c r="V88" i="13"/>
  <c r="W88" i="13"/>
  <c r="V89" i="13"/>
  <c r="W89" i="13"/>
  <c r="V90" i="13"/>
  <c r="W90" i="13"/>
  <c r="V91" i="13"/>
  <c r="W91" i="13"/>
  <c r="V92" i="13"/>
  <c r="W92" i="13"/>
  <c r="V93" i="13"/>
  <c r="W93" i="13"/>
  <c r="V94" i="13"/>
  <c r="W94" i="13"/>
  <c r="V95" i="13"/>
  <c r="W95" i="13"/>
  <c r="V96" i="13"/>
  <c r="Y96" i="13" s="1"/>
  <c r="W96" i="13"/>
  <c r="V97" i="13"/>
  <c r="W97" i="13"/>
  <c r="V98" i="13"/>
  <c r="W98" i="13"/>
  <c r="V99" i="13"/>
  <c r="W99" i="13"/>
  <c r="V100" i="13"/>
  <c r="W100" i="13"/>
  <c r="V101" i="13"/>
  <c r="W101" i="13"/>
  <c r="V102" i="13"/>
  <c r="W102" i="13"/>
  <c r="V103" i="13"/>
  <c r="W103" i="13"/>
  <c r="V104" i="13"/>
  <c r="W104" i="13"/>
  <c r="V105" i="13"/>
  <c r="W105" i="13"/>
  <c r="V106" i="13"/>
  <c r="W106" i="13"/>
  <c r="V107" i="13"/>
  <c r="W107" i="13"/>
  <c r="V108" i="13"/>
  <c r="W108" i="13"/>
  <c r="V109" i="13"/>
  <c r="Y109" i="13" s="1"/>
  <c r="W109" i="13"/>
  <c r="V110" i="13"/>
  <c r="W110" i="13"/>
  <c r="V111" i="13"/>
  <c r="W111" i="13"/>
  <c r="V112" i="13"/>
  <c r="W112" i="13"/>
  <c r="V113" i="13"/>
  <c r="Y113" i="13" s="1"/>
  <c r="W113" i="13"/>
  <c r="V114" i="13"/>
  <c r="W114" i="13"/>
  <c r="V115" i="13"/>
  <c r="W115" i="13"/>
  <c r="V116" i="13"/>
  <c r="W116" i="13"/>
  <c r="V117" i="13"/>
  <c r="W117" i="13"/>
  <c r="V118" i="13"/>
  <c r="W118" i="13"/>
  <c r="V119" i="13"/>
  <c r="W119" i="13"/>
  <c r="V120" i="13"/>
  <c r="W120" i="13"/>
  <c r="V121" i="13"/>
  <c r="W121" i="13"/>
  <c r="V122" i="13"/>
  <c r="W122" i="13"/>
  <c r="V123" i="13"/>
  <c r="W123" i="13"/>
  <c r="V124" i="13"/>
  <c r="W124" i="13"/>
  <c r="V125" i="13"/>
  <c r="W125" i="13"/>
  <c r="V126" i="13"/>
  <c r="W126" i="13"/>
  <c r="V127" i="13"/>
  <c r="W127" i="13"/>
  <c r="V128" i="13"/>
  <c r="W128" i="13"/>
  <c r="V129" i="13"/>
  <c r="W129" i="13"/>
  <c r="V130" i="13"/>
  <c r="W130" i="13"/>
  <c r="V131" i="13"/>
  <c r="W131" i="13"/>
  <c r="V132" i="13"/>
  <c r="W132" i="13"/>
  <c r="V133" i="13"/>
  <c r="W133" i="13"/>
  <c r="V134" i="13"/>
  <c r="W134" i="13"/>
  <c r="V135" i="13"/>
  <c r="W135" i="13"/>
  <c r="V136" i="13"/>
  <c r="W136" i="13"/>
  <c r="V137" i="13"/>
  <c r="W137" i="13"/>
  <c r="V138" i="13"/>
  <c r="W138" i="13"/>
  <c r="V139" i="13"/>
  <c r="W139" i="13"/>
  <c r="V140" i="13"/>
  <c r="W140" i="13"/>
  <c r="V141" i="13"/>
  <c r="W141" i="13"/>
  <c r="V142" i="13"/>
  <c r="W142" i="13"/>
  <c r="V143" i="13"/>
  <c r="W143" i="13"/>
  <c r="V144" i="13"/>
  <c r="W144" i="13"/>
  <c r="V145" i="13"/>
  <c r="W145" i="13"/>
  <c r="V146" i="13"/>
  <c r="W146" i="13"/>
  <c r="V147" i="13"/>
  <c r="W147" i="13"/>
  <c r="V148" i="13"/>
  <c r="W148" i="13"/>
  <c r="V149" i="13"/>
  <c r="W149" i="13"/>
  <c r="V150" i="13"/>
  <c r="W150" i="13"/>
  <c r="V151" i="13"/>
  <c r="W151" i="13"/>
  <c r="V152" i="13"/>
  <c r="W152" i="13"/>
  <c r="V153" i="13"/>
  <c r="W153" i="13"/>
  <c r="V154" i="13"/>
  <c r="W154" i="13"/>
  <c r="V155" i="13"/>
  <c r="W155" i="13"/>
  <c r="V156" i="13"/>
  <c r="W156" i="13"/>
  <c r="V157" i="13"/>
  <c r="W157" i="13"/>
  <c r="V158" i="13"/>
  <c r="W158" i="13"/>
  <c r="V159" i="13"/>
  <c r="W159" i="13"/>
  <c r="V160" i="13"/>
  <c r="W160" i="13"/>
  <c r="V161" i="13"/>
  <c r="W161" i="13"/>
  <c r="V162" i="13"/>
  <c r="W162" i="13"/>
  <c r="V163" i="13"/>
  <c r="W163" i="13"/>
  <c r="V164" i="13"/>
  <c r="W164" i="13"/>
  <c r="V165" i="13"/>
  <c r="W165" i="13"/>
  <c r="V166" i="13"/>
  <c r="W166" i="13"/>
  <c r="V167" i="13"/>
  <c r="W167" i="13"/>
  <c r="V168" i="13"/>
  <c r="W168" i="13"/>
  <c r="V169" i="13"/>
  <c r="W169" i="13"/>
  <c r="V170" i="13"/>
  <c r="W170" i="13"/>
  <c r="V171" i="13"/>
  <c r="W171" i="13"/>
  <c r="V172" i="13"/>
  <c r="W172" i="13"/>
  <c r="W18" i="13"/>
  <c r="V18" i="13"/>
  <c r="V16" i="13" l="1"/>
  <c r="W16" i="13"/>
  <c r="X126" i="13"/>
  <c r="X124" i="13"/>
  <c r="Y124" i="13" s="1"/>
  <c r="X122" i="13"/>
  <c r="Y122" i="13" s="1"/>
  <c r="X118" i="13"/>
  <c r="Y118" i="13" s="1"/>
  <c r="X114" i="13"/>
  <c r="X110" i="13"/>
  <c r="X108" i="13"/>
  <c r="X100" i="13"/>
  <c r="X96" i="13"/>
  <c r="X94" i="13"/>
  <c r="X84" i="13"/>
  <c r="X80" i="13"/>
  <c r="X78" i="13"/>
  <c r="X68" i="13"/>
  <c r="X64" i="13"/>
  <c r="X62" i="13"/>
  <c r="X52" i="13"/>
  <c r="X48" i="13"/>
  <c r="Y48" i="13" s="1"/>
  <c r="X46" i="13"/>
  <c r="Y46" i="13" s="1"/>
  <c r="X171" i="13"/>
  <c r="X167" i="13"/>
  <c r="X163" i="13"/>
  <c r="X159" i="13"/>
  <c r="X157" i="13"/>
  <c r="X155" i="13"/>
  <c r="X153" i="13"/>
  <c r="X151" i="13"/>
  <c r="X149" i="13"/>
  <c r="X147" i="13"/>
  <c r="X145" i="13"/>
  <c r="X143" i="13"/>
  <c r="X141" i="13"/>
  <c r="X139" i="13"/>
  <c r="X137" i="13"/>
  <c r="X135" i="13"/>
  <c r="X117" i="13"/>
  <c r="Y117" i="13" s="1"/>
  <c r="X113" i="13"/>
  <c r="X99" i="13"/>
  <c r="X91" i="13"/>
  <c r="X83" i="13"/>
  <c r="X59" i="13"/>
  <c r="X51" i="13"/>
  <c r="X76" i="13"/>
  <c r="Y76" i="13" s="1"/>
  <c r="X71" i="13"/>
  <c r="X69" i="13"/>
  <c r="X119" i="13"/>
  <c r="Y119" i="13" s="1"/>
  <c r="X44" i="13"/>
  <c r="X22" i="13"/>
  <c r="X20" i="13"/>
  <c r="X72" i="13"/>
  <c r="X70" i="13"/>
  <c r="X21" i="13"/>
  <c r="X120" i="13"/>
  <c r="Y120" i="13" s="1"/>
  <c r="X60" i="13"/>
  <c r="Y60" i="13" s="1"/>
  <c r="X67" i="13"/>
  <c r="X106" i="13"/>
  <c r="X39" i="13"/>
  <c r="X18" i="13"/>
  <c r="Y18" i="13" s="1"/>
  <c r="X134" i="13"/>
  <c r="X132" i="13"/>
  <c r="Y132" i="13" s="1"/>
  <c r="X130" i="13"/>
  <c r="X107" i="13"/>
  <c r="X92" i="13"/>
  <c r="X103" i="13"/>
  <c r="X101" i="13"/>
  <c r="X19" i="13"/>
  <c r="Y19" i="13" s="1"/>
  <c r="X123" i="13"/>
  <c r="X104" i="13"/>
  <c r="X102" i="13"/>
  <c r="X40" i="13"/>
  <c r="X36" i="13"/>
  <c r="X34" i="13"/>
  <c r="X28" i="13"/>
  <c r="X127" i="13"/>
  <c r="X125" i="13"/>
  <c r="X116" i="13"/>
  <c r="Y116" i="13" s="1"/>
  <c r="X111" i="13"/>
  <c r="X109" i="13"/>
  <c r="X87" i="13"/>
  <c r="X85" i="13"/>
  <c r="X55" i="13"/>
  <c r="X53" i="13"/>
  <c r="X121" i="13"/>
  <c r="X112" i="13"/>
  <c r="X105" i="13"/>
  <c r="X88" i="13"/>
  <c r="X86" i="13"/>
  <c r="X79" i="13"/>
  <c r="X77" i="13"/>
  <c r="X75" i="13"/>
  <c r="X56" i="13"/>
  <c r="X54" i="13"/>
  <c r="X47" i="13"/>
  <c r="X45" i="13"/>
  <c r="X43" i="13"/>
  <c r="X41" i="13"/>
  <c r="X115" i="13"/>
  <c r="Y110" i="13"/>
  <c r="X95" i="13"/>
  <c r="X93" i="13"/>
  <c r="Y78" i="13"/>
  <c r="X63" i="13"/>
  <c r="X61" i="13"/>
  <c r="X38" i="13"/>
  <c r="X32" i="13"/>
  <c r="X30" i="13"/>
  <c r="Y155" i="13"/>
  <c r="Y139" i="13"/>
  <c r="A3" i="13"/>
  <c r="X170" i="13"/>
  <c r="X166" i="13"/>
  <c r="X162" i="13"/>
  <c r="X158" i="13"/>
  <c r="X156" i="13"/>
  <c r="X154" i="13"/>
  <c r="X152" i="13"/>
  <c r="X150" i="13"/>
  <c r="X128" i="13"/>
  <c r="Y64" i="13"/>
  <c r="Y126" i="13"/>
  <c r="Y99" i="13"/>
  <c r="X148" i="13"/>
  <c r="X146" i="13"/>
  <c r="X144" i="13"/>
  <c r="X142" i="13"/>
  <c r="X140" i="13"/>
  <c r="X138" i="13"/>
  <c r="X136" i="13"/>
  <c r="X98" i="13"/>
  <c r="X90" i="13"/>
  <c r="X82" i="13"/>
  <c r="X74" i="13"/>
  <c r="X66" i="13"/>
  <c r="X58" i="13"/>
  <c r="X50" i="13"/>
  <c r="X42" i="13"/>
  <c r="Y69" i="13"/>
  <c r="X26" i="13"/>
  <c r="X24" i="13"/>
  <c r="Y103" i="13"/>
  <c r="Y95" i="13"/>
  <c r="Y87" i="13"/>
  <c r="X133" i="13"/>
  <c r="X131" i="13"/>
  <c r="X129" i="13"/>
  <c r="X97" i="13"/>
  <c r="X89" i="13"/>
  <c r="X81" i="13"/>
  <c r="X73" i="13"/>
  <c r="X65" i="13"/>
  <c r="X57" i="13"/>
  <c r="X49" i="13"/>
  <c r="X172" i="13"/>
  <c r="X168" i="13"/>
  <c r="X164" i="13"/>
  <c r="X160" i="13"/>
  <c r="X169" i="13"/>
  <c r="X165" i="13"/>
  <c r="X161" i="13"/>
  <c r="X37" i="13"/>
  <c r="X35" i="13"/>
  <c r="X33" i="13"/>
  <c r="X31" i="13"/>
  <c r="X29" i="13"/>
  <c r="X27" i="13"/>
  <c r="X25" i="13"/>
  <c r="X23" i="13"/>
  <c r="AA25" i="13" l="1"/>
  <c r="AA23" i="13"/>
  <c r="AA27" i="13"/>
  <c r="AA35" i="13"/>
  <c r="AA169" i="13"/>
  <c r="AA209" i="13"/>
  <c r="AA192" i="13"/>
  <c r="AA200" i="13"/>
  <c r="AA57" i="13"/>
  <c r="AA73" i="13"/>
  <c r="AA129" i="13"/>
  <c r="AA133" i="13"/>
  <c r="AA42" i="13"/>
  <c r="AA74" i="13"/>
  <c r="AA136" i="13"/>
  <c r="AA140" i="13"/>
  <c r="AA144" i="13"/>
  <c r="AA148" i="13"/>
  <c r="AA154" i="13"/>
  <c r="AA175" i="13"/>
  <c r="AA235" i="13"/>
  <c r="AA32" i="13"/>
  <c r="AA63" i="13"/>
  <c r="AA53" i="13"/>
  <c r="AA87" i="13"/>
  <c r="AA125" i="13"/>
  <c r="AA36" i="13"/>
  <c r="AA67" i="13"/>
  <c r="AA120" i="13"/>
  <c r="AA20" i="13"/>
  <c r="AA44" i="13"/>
  <c r="AA69" i="13"/>
  <c r="AA76" i="13"/>
  <c r="AA59" i="13"/>
  <c r="AA91" i="13"/>
  <c r="AA113" i="13"/>
  <c r="AA135" i="13"/>
  <c r="AA139" i="13"/>
  <c r="AA143" i="13"/>
  <c r="AA147" i="13"/>
  <c r="AA151" i="13"/>
  <c r="AA155" i="13"/>
  <c r="AA159" i="13"/>
  <c r="AA167" i="13"/>
  <c r="AA178" i="13"/>
  <c r="AA187" i="13"/>
  <c r="AA195" i="13"/>
  <c r="AA203" i="13"/>
  <c r="AA211" i="13"/>
  <c r="AA217" i="13"/>
  <c r="AA221" i="13"/>
  <c r="AA225" i="13"/>
  <c r="AA230" i="13"/>
  <c r="AA234" i="13"/>
  <c r="AA238" i="13"/>
  <c r="AA48" i="13"/>
  <c r="AA62" i="13"/>
  <c r="AA68" i="13"/>
  <c r="AA80" i="13"/>
  <c r="AA94" i="13"/>
  <c r="AA100" i="13"/>
  <c r="AA110" i="13"/>
  <c r="AA118" i="13"/>
  <c r="AA124" i="13"/>
  <c r="AA33" i="13"/>
  <c r="AA165" i="13"/>
  <c r="AA173" i="13"/>
  <c r="AA181" i="13"/>
  <c r="AA189" i="13"/>
  <c r="AA197" i="13"/>
  <c r="AA213" i="13"/>
  <c r="AA164" i="13"/>
  <c r="AA172" i="13"/>
  <c r="AA180" i="13"/>
  <c r="AA208" i="13"/>
  <c r="AA49" i="13"/>
  <c r="AA65" i="13"/>
  <c r="AA81" i="13"/>
  <c r="AA131" i="13"/>
  <c r="AA26" i="13"/>
  <c r="AA50" i="13"/>
  <c r="AA98" i="13"/>
  <c r="AA138" i="13"/>
  <c r="AA142" i="13"/>
  <c r="AA146" i="13"/>
  <c r="AA162" i="13"/>
  <c r="AA179" i="13"/>
  <c r="AA198" i="13"/>
  <c r="AA216" i="13"/>
  <c r="AA224" i="13"/>
  <c r="AA229" i="13"/>
  <c r="AA61" i="13"/>
  <c r="AA95" i="13"/>
  <c r="AA112" i="13"/>
  <c r="AA109" i="13"/>
  <c r="AA116" i="13"/>
  <c r="AA104" i="13"/>
  <c r="AA19" i="13"/>
  <c r="AA103" i="13"/>
  <c r="AA107" i="13"/>
  <c r="AA132" i="13"/>
  <c r="AA18" i="13"/>
  <c r="AA60" i="13"/>
  <c r="AA21" i="13"/>
  <c r="AA22" i="13"/>
  <c r="AA119" i="13"/>
  <c r="AA71" i="13"/>
  <c r="AA51" i="13"/>
  <c r="AA83" i="13"/>
  <c r="AA99" i="13"/>
  <c r="AA117" i="13"/>
  <c r="AA137" i="13"/>
  <c r="AA141" i="13"/>
  <c r="AA145" i="13"/>
  <c r="AA149" i="13"/>
  <c r="AA153" i="13"/>
  <c r="AA157" i="13"/>
  <c r="AA163" i="13"/>
  <c r="AA171" i="13"/>
  <c r="AA182" i="13"/>
  <c r="AA191" i="13"/>
  <c r="AA199" i="13"/>
  <c r="AA206" i="13"/>
  <c r="AA215" i="13"/>
  <c r="AA219" i="13"/>
  <c r="AA223" i="13"/>
  <c r="AA227" i="13"/>
  <c r="AA232" i="13"/>
  <c r="AA236" i="13"/>
  <c r="AA46" i="13"/>
  <c r="AA52" i="13"/>
  <c r="AA64" i="13"/>
  <c r="AA78" i="13"/>
  <c r="AA84" i="13"/>
  <c r="AA96" i="13"/>
  <c r="AA108" i="13"/>
  <c r="AA114" i="13"/>
  <c r="AA122" i="13"/>
  <c r="AA126" i="13"/>
  <c r="Y80" i="13"/>
  <c r="Y147" i="13"/>
  <c r="Y167" i="13"/>
  <c r="Y62" i="13"/>
  <c r="Y100" i="13"/>
  <c r="Y20" i="13"/>
  <c r="Y53" i="13"/>
  <c r="Y67" i="13"/>
  <c r="Y135" i="13"/>
  <c r="Y143" i="13"/>
  <c r="Y151" i="13"/>
  <c r="Y159" i="13"/>
  <c r="Y68" i="13"/>
  <c r="Y94" i="13"/>
  <c r="Y44" i="13"/>
  <c r="Y22" i="13"/>
  <c r="Y71" i="13"/>
  <c r="Y107" i="13"/>
  <c r="Y21" i="13"/>
  <c r="Y108" i="13"/>
  <c r="Y112" i="13"/>
  <c r="Y51" i="13"/>
  <c r="Y83" i="13"/>
  <c r="Y137" i="13"/>
  <c r="Y141" i="13"/>
  <c r="Y145" i="13"/>
  <c r="Y149" i="13"/>
  <c r="Y153" i="13"/>
  <c r="Y157" i="13"/>
  <c r="Y163" i="13"/>
  <c r="Y171" i="13"/>
  <c r="Y52" i="13"/>
  <c r="Y84" i="13"/>
  <c r="Y114" i="13"/>
  <c r="Y104" i="13"/>
  <c r="Y31" i="13"/>
  <c r="AA31" i="13"/>
  <c r="AA177" i="13"/>
  <c r="AA185" i="13"/>
  <c r="AA193" i="13"/>
  <c r="AA201" i="13"/>
  <c r="Y160" i="13"/>
  <c r="AA160" i="13"/>
  <c r="Y168" i="13"/>
  <c r="AA168" i="13"/>
  <c r="AA176" i="13"/>
  <c r="AA184" i="13"/>
  <c r="AA212" i="13"/>
  <c r="Y97" i="13"/>
  <c r="AA97" i="13"/>
  <c r="Y24" i="13"/>
  <c r="AA24" i="13"/>
  <c r="Y66" i="13"/>
  <c r="AA66" i="13"/>
  <c r="Y82" i="13"/>
  <c r="AA82" i="13"/>
  <c r="Y152" i="13"/>
  <c r="AA152" i="13"/>
  <c r="Y156" i="13"/>
  <c r="AA156" i="13"/>
  <c r="Y170" i="13"/>
  <c r="AA170" i="13"/>
  <c r="AA190" i="13"/>
  <c r="Y29" i="13"/>
  <c r="AA29" i="13"/>
  <c r="Y37" i="13"/>
  <c r="AA37" i="13"/>
  <c r="AA205" i="13"/>
  <c r="AA188" i="13"/>
  <c r="AA196" i="13"/>
  <c r="Y89" i="13"/>
  <c r="AA89" i="13"/>
  <c r="Y63" i="13"/>
  <c r="Y58" i="13"/>
  <c r="AA58" i="13"/>
  <c r="Y90" i="13"/>
  <c r="AA90" i="13"/>
  <c r="Y150" i="13"/>
  <c r="AA150" i="13"/>
  <c r="Y158" i="13"/>
  <c r="AA158" i="13"/>
  <c r="Y166" i="13"/>
  <c r="AA166" i="13"/>
  <c r="AA183" i="13"/>
  <c r="AA194" i="13"/>
  <c r="AA202" i="13"/>
  <c r="AA214" i="13"/>
  <c r="AA218" i="13"/>
  <c r="AA222" i="13"/>
  <c r="AA226" i="13"/>
  <c r="AA231" i="13"/>
  <c r="Y93" i="13"/>
  <c r="AA93" i="13"/>
  <c r="Y41" i="13"/>
  <c r="AA41" i="13"/>
  <c r="Y45" i="13"/>
  <c r="AA45" i="13"/>
  <c r="Y54" i="13"/>
  <c r="AA54" i="13"/>
  <c r="Y75" i="13"/>
  <c r="AA75" i="13"/>
  <c r="Y79" i="13"/>
  <c r="AA79" i="13"/>
  <c r="Y88" i="13"/>
  <c r="AA88" i="13"/>
  <c r="Y121" i="13"/>
  <c r="AA121" i="13"/>
  <c r="Y59" i="13"/>
  <c r="Y85" i="13"/>
  <c r="AA85" i="13"/>
  <c r="Y91" i="13"/>
  <c r="Y127" i="13"/>
  <c r="AA127" i="13"/>
  <c r="Y34" i="13"/>
  <c r="AA34" i="13"/>
  <c r="Y40" i="13"/>
  <c r="AA40" i="13"/>
  <c r="Y106" i="13"/>
  <c r="AA106" i="13"/>
  <c r="Y72" i="13"/>
  <c r="AA72" i="13"/>
  <c r="Y161" i="13"/>
  <c r="AA161" i="13"/>
  <c r="Y128" i="13"/>
  <c r="AA128" i="13"/>
  <c r="AA207" i="13"/>
  <c r="AA220" i="13"/>
  <c r="AA233" i="13"/>
  <c r="AA237" i="13"/>
  <c r="Y30" i="13"/>
  <c r="AA30" i="13"/>
  <c r="Y38" i="13"/>
  <c r="AA38" i="13"/>
  <c r="Y115" i="13"/>
  <c r="AA115" i="13"/>
  <c r="Y43" i="13"/>
  <c r="AA43" i="13"/>
  <c r="Y47" i="13"/>
  <c r="AA47" i="13"/>
  <c r="Y56" i="13"/>
  <c r="AA56" i="13"/>
  <c r="Y77" i="13"/>
  <c r="AA77" i="13"/>
  <c r="Y86" i="13"/>
  <c r="AA86" i="13"/>
  <c r="Y105" i="13"/>
  <c r="AA105" i="13"/>
  <c r="Y55" i="13"/>
  <c r="AA55" i="13"/>
  <c r="Y111" i="13"/>
  <c r="AA111" i="13"/>
  <c r="Y28" i="13"/>
  <c r="AA28" i="13"/>
  <c r="Y102" i="13"/>
  <c r="AA102" i="13"/>
  <c r="Y123" i="13"/>
  <c r="AA123" i="13"/>
  <c r="Y101" i="13"/>
  <c r="AA101" i="13"/>
  <c r="Y92" i="13"/>
  <c r="AA92" i="13"/>
  <c r="Y130" i="13"/>
  <c r="AA130" i="13"/>
  <c r="Y134" i="13"/>
  <c r="AA134" i="13"/>
  <c r="Y39" i="13"/>
  <c r="AA39" i="13"/>
  <c r="Y70" i="13"/>
  <c r="AA70" i="13"/>
  <c r="Y32" i="13"/>
  <c r="Y125" i="13"/>
  <c r="Y154" i="13"/>
  <c r="Y61" i="13"/>
  <c r="Y136" i="13"/>
  <c r="Y144" i="13"/>
  <c r="Y42" i="13"/>
  <c r="Y23" i="13"/>
  <c r="Y138" i="13"/>
  <c r="Y146" i="13"/>
  <c r="Y162" i="13"/>
  <c r="Y49" i="13"/>
  <c r="Y129" i="13"/>
  <c r="Y169" i="13"/>
  <c r="Y50" i="13"/>
  <c r="Y25" i="13"/>
  <c r="Y33" i="13"/>
  <c r="Y73" i="13"/>
  <c r="Y140" i="13"/>
  <c r="Y148" i="13"/>
  <c r="Y164" i="13"/>
  <c r="Y172" i="13"/>
  <c r="Y131" i="13"/>
  <c r="Y65" i="13"/>
  <c r="Y27" i="13"/>
  <c r="Y35" i="13"/>
  <c r="Y142" i="13"/>
  <c r="Y81" i="13"/>
  <c r="Y98" i="13"/>
  <c r="Y26" i="13"/>
  <c r="Y74" i="13"/>
  <c r="Y133" i="13"/>
  <c r="Y165" i="13"/>
  <c r="D241" i="13"/>
  <c r="D242" i="13"/>
  <c r="D243" i="13"/>
  <c r="AB16" i="13" l="1"/>
  <c r="A17" i="13"/>
</calcChain>
</file>

<file path=xl/sharedStrings.xml><?xml version="1.0" encoding="utf-8"?>
<sst xmlns="http://schemas.openxmlformats.org/spreadsheetml/2006/main" count="596" uniqueCount="295">
  <si>
    <t xml:space="preserve"> </t>
  </si>
  <si>
    <t>PRISMA</t>
  </si>
  <si>
    <t>%</t>
  </si>
  <si>
    <t>WAB/LW</t>
  </si>
  <si>
    <t>LFüB</t>
  </si>
  <si>
    <t>BSB Fähr</t>
  </si>
  <si>
    <t>VLM</t>
  </si>
  <si>
    <r>
      <t>2.</t>
    </r>
    <r>
      <rPr>
        <b/>
        <sz val="10"/>
        <color indexed="9"/>
        <rFont val="Arial"/>
        <family val="2"/>
      </rPr>
      <t xml:space="preserve"> Kl/Cl</t>
    </r>
  </si>
  <si>
    <r>
      <t>1.</t>
    </r>
    <r>
      <rPr>
        <b/>
        <sz val="10"/>
        <color indexed="9"/>
        <rFont val="Arial"/>
        <family val="2"/>
      </rPr>
      <t xml:space="preserve"> Kl/Cl</t>
    </r>
  </si>
  <si>
    <t>Klw - Scl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</si>
  <si>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</si>
  <si>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</si>
  <si>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</si>
  <si>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</si>
  <si>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</si>
  <si>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</si>
  <si>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</si>
  <si>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</si>
  <si>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</si>
  <si>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</si>
  <si>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</si>
  <si>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</si>
  <si>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</si>
  <si>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</si>
  <si>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</si>
  <si>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</si>
  <si>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</si>
  <si>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</si>
  <si>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</si>
  <si>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</si>
  <si>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</si>
  <si>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</si>
  <si>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</si>
  <si>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</si>
  <si>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</si>
  <si>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</si>
  <si>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</si>
  <si>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</si>
  <si>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</si>
  <si>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</si>
  <si>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</si>
  <si>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</si>
  <si>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</si>
  <si>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</si>
  <si>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</si>
  <si>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</si>
  <si>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</si>
  <si>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</si>
  <si>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</si>
  <si>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</si>
  <si>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</si>
  <si>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</si>
  <si>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</si>
  <si>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</si>
  <si>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</si>
  <si>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</si>
  <si>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</si>
  <si>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</si>
  <si>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</si>
  <si>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</si>
  <si>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</si>
  <si>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</si>
  <si>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</si>
  <si>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</si>
  <si>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</si>
  <si>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</si>
  <si>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</si>
  <si>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</si>
  <si>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</si>
  <si>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</si>
  <si>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</si>
  <si>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</si>
  <si>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</si>
  <si>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</si>
  <si>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</si>
  <si>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</si>
  <si>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</si>
  <si>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</si>
  <si>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</si>
  <si>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</si>
  <si>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</si>
  <si>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</si>
  <si>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</si>
  <si>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</si>
  <si>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</si>
  <si>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</si>
  <si>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</si>
  <si>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</si>
  <si>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</si>
  <si>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</si>
  <si>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</si>
  <si>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</si>
  <si>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</si>
  <si>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</si>
  <si>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</si>
  <si>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</si>
  <si>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</si>
  <si>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</si>
  <si>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</si>
  <si>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</si>
  <si>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</si>
  <si>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</si>
  <si>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</si>
  <si>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</si>
  <si>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</si>
  <si>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</si>
  <si>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</si>
  <si>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</si>
  <si>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</si>
  <si>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</si>
  <si>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</si>
  <si>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</si>
  <si>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</si>
  <si>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</si>
  <si>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</si>
  <si>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</si>
  <si>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</si>
  <si>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</si>
  <si>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</si>
  <si>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</si>
  <si>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</si>
  <si>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</si>
  <si>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</si>
  <si>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TUB</t>
  </si>
  <si>
    <t>BUM</t>
  </si>
  <si>
    <t>BS</t>
  </si>
  <si>
    <t>SVB/kmb</t>
  </si>
  <si>
    <t>TPC/Autova</t>
  </si>
  <si>
    <t>TUD</t>
  </si>
  <si>
    <t>VSK-bkk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</si>
  <si>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</si>
  <si>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</si>
  <si>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</si>
  <si>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</si>
  <si>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</si>
  <si>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</si>
  <si>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</si>
  <si>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</si>
  <si>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</si>
  <si>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</si>
  <si>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</si>
  <si>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</si>
  <si>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</si>
  <si>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</si>
  <si>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</si>
  <si>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</si>
  <si>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</si>
  <si>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</si>
  <si>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</si>
  <si>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</si>
  <si>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</si>
  <si>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</si>
  <si>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</si>
  <si>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</si>
  <si>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</si>
  <si>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</si>
  <si>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</si>
  <si>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</si>
  <si>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</si>
  <si>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</si>
  <si>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</si>
  <si>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</si>
  <si>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</si>
  <si>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</si>
  <si>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</si>
  <si>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</si>
  <si>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</si>
  <si>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</si>
  <si>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</si>
  <si>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</si>
  <si>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</si>
  <si>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</si>
  <si>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</si>
  <si>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</si>
  <si>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</si>
  <si>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</si>
  <si>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</si>
  <si>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</si>
  <si>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</si>
  <si>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</si>
  <si>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</si>
  <si>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</si>
  <si>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</si>
  <si>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</si>
  <si>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</si>
  <si>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</si>
  <si>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</si>
  <si>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</si>
  <si>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</si>
  <si>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</si>
  <si>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</si>
  <si>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</si>
  <si>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</si>
  <si>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</si>
  <si>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</si>
  <si>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</si>
  <si>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</si>
  <si>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</si>
  <si>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</si>
  <si>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</si>
  <si>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</si>
  <si>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</si>
  <si>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</si>
  <si>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MVR-las</t>
  </si>
  <si>
    <t>SNL</t>
  </si>
  <si>
    <t>BBE</t>
  </si>
  <si>
    <t>TRN-tn</t>
  </si>
  <si>
    <t>SAD Auto</t>
  </si>
  <si>
    <t>ABF</t>
  </si>
  <si>
    <t>TL-lo</t>
  </si>
  <si>
    <t>BOS/rtb</t>
  </si>
  <si>
    <t>BOS/wimo</t>
  </si>
  <si>
    <t>StSS</t>
  </si>
  <si>
    <t>TDCA</t>
  </si>
  <si>
    <t>BLAG Berg</t>
  </si>
  <si>
    <t>PAG Berg</t>
  </si>
  <si>
    <t>VB-be</t>
  </si>
  <si>
    <t>VB-bm</t>
  </si>
  <si>
    <t>NHB-bbb</t>
  </si>
  <si>
    <t>OBSM</t>
  </si>
  <si>
    <t>KWO-mib</t>
  </si>
  <si>
    <t>EBZ</t>
  </si>
  <si>
    <t>BLT-wb</t>
  </si>
  <si>
    <t>MSG</t>
  </si>
  <si>
    <t>LKRS</t>
  </si>
  <si>
    <t>BDWM/rbz</t>
  </si>
  <si>
    <t>VVTIROL</t>
  </si>
  <si>
    <t>TUIni</t>
  </si>
  <si>
    <t>TU</t>
  </si>
  <si>
    <t>Prisma</t>
  </si>
  <si>
    <t>92</t>
  </si>
  <si>
    <t>93</t>
  </si>
  <si>
    <t>94</t>
  </si>
  <si>
    <t>95</t>
  </si>
  <si>
    <t>96</t>
  </si>
  <si>
    <t>97</t>
  </si>
  <si>
    <t>INTICKET-Online-Reportingsystem V1.0.12</t>
  </si>
  <si>
    <t>RT100 Anteile</t>
  </si>
  <si>
    <t>VöV</t>
  </si>
  <si>
    <t>Beträge in CHF inkl. MWST</t>
  </si>
  <si>
    <t>Filter</t>
  </si>
  <si>
    <t>AbrMonat :</t>
  </si>
  <si>
    <t xml:space="preserve"> 201612 - 201711</t>
  </si>
  <si>
    <t>Verteilschlüssel</t>
  </si>
  <si>
    <t xml:space="preserve"> 92-97</t>
  </si>
  <si>
    <t>Rechnungsmonat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</si>
  <si>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</si>
  <si>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</si>
  <si>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</si>
  <si>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</si>
  <si>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</si>
  <si>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</si>
  <si>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</si>
  <si>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</si>
  <si>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</si>
  <si>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</si>
  <si>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FVP GA 1. Klasse für Mitarbeitende</t>
  </si>
  <si>
    <t>FVP GA 2. Klasse für Mitarbeitende</t>
  </si>
  <si>
    <t>FVP GA 1. Klasse</t>
  </si>
  <si>
    <t>FVP GA 2. Klasse</t>
  </si>
  <si>
    <t>leer2</t>
  </si>
  <si>
    <t>leer3</t>
  </si>
  <si>
    <t>CHF</t>
  </si>
  <si>
    <r>
      <t>1.</t>
    </r>
    <r>
      <rPr>
        <b/>
        <sz val="10"/>
        <color theme="1"/>
        <rFont val="Arial"/>
        <family val="2"/>
      </rPr>
      <t xml:space="preserve"> Kl/Cl</t>
    </r>
  </si>
  <si>
    <t>Einnahmen 2017 verteilt mit aktuellem Verteilschlüssel</t>
  </si>
  <si>
    <t>Einnahmen 2017 verteilt mit provis. VS GA-FVP 2016</t>
  </si>
  <si>
    <t>Veränderung relativ</t>
  </si>
  <si>
    <t>aktuelle Verteilschlüssel GA-FVP</t>
  </si>
  <si>
    <t>provisorische Verteilschlüssel GA-FVP gemäss Erhebung 2016</t>
  </si>
  <si>
    <r>
      <t>2.</t>
    </r>
    <r>
      <rPr>
        <b/>
        <sz val="10"/>
        <color theme="1"/>
        <rFont val="Arial"/>
        <family val="2"/>
      </rPr>
      <t xml:space="preserve"> Kl/Cl</t>
    </r>
  </si>
  <si>
    <t>Definitiver Verteilschlüssel wird minim anders sein.</t>
  </si>
  <si>
    <t>DSE</t>
  </si>
  <si>
    <r>
      <t>1.</t>
    </r>
    <r>
      <rPr>
        <b/>
        <sz val="10"/>
        <color theme="0"/>
        <rFont val="Arial"/>
        <family val="2"/>
      </rPr>
      <t xml:space="preserve"> Kl/Cl</t>
    </r>
  </si>
  <si>
    <t>Veränderung absolut</t>
  </si>
  <si>
    <t>Qualitätssicherung durch TU und Splitting sind noch nicht erfolgt.</t>
  </si>
  <si>
    <t>TU / ET</t>
  </si>
  <si>
    <t>CR AG-FVP 2016 actuelle</t>
  </si>
  <si>
    <t>CR AG-FVP 2016 provisoire selon enquête 2016</t>
  </si>
  <si>
    <t>Recettes 2017 réparties avec la clé actuelle</t>
  </si>
  <si>
    <t>Recettes 2017 réparties avec la CR AG-FVP 2016 provisoire</t>
  </si>
  <si>
    <t>Différence absolue</t>
  </si>
  <si>
    <t>Différence relative</t>
  </si>
  <si>
    <t>Différence nette</t>
  </si>
  <si>
    <r>
      <t xml:space="preserve">verteilte Einnahmen 2017 (CHF) </t>
    </r>
    <r>
      <rPr>
        <b/>
        <i/>
        <sz val="10"/>
        <rFont val="Arial"/>
        <family val="2"/>
      </rPr>
      <t>Recettes 2017 réparties</t>
    </r>
  </si>
  <si>
    <r>
      <t xml:space="preserve">PRISMA Nr </t>
    </r>
    <r>
      <rPr>
        <b/>
        <i/>
        <sz val="9"/>
        <rFont val="Arial"/>
        <family val="2"/>
      </rPr>
      <t>PRISMA n°</t>
    </r>
  </si>
  <si>
    <r>
      <t xml:space="preserve">Vergleiche </t>
    </r>
    <r>
      <rPr>
        <b/>
        <i/>
        <sz val="12"/>
        <rFont val="Arial"/>
        <family val="2"/>
      </rPr>
      <t>comparaison</t>
    </r>
  </si>
  <si>
    <t xml:space="preserve">Ricavi 2017 suddivisi con CR attuale </t>
  </si>
  <si>
    <t xml:space="preserve">Ricavi 2017 suddivisi con CR AG-FVP 2016 provv. </t>
  </si>
  <si>
    <t>Modifica assoluta</t>
  </si>
  <si>
    <t>Modifica relativa</t>
  </si>
  <si>
    <t>Spostamenti netti</t>
  </si>
  <si>
    <t>Netto-Verschiebung</t>
  </si>
  <si>
    <t>CR AG-FVP 2016 operativa</t>
  </si>
  <si>
    <t>CR AG-FVP 2016 provvisoria</t>
  </si>
  <si>
    <t>Raffronto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</si>
</sst>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00"/>
    <numFmt numFmtId="165" formatCode="0.000\'000"/>
    <numFmt numFmtId="166" formatCode="#,##0\ &quot;TU/ET&quot;"/>
    <numFmt numFmtId="167" formatCode="0.000%"/>
    <numFmt numFmtId="168" formatCode="0.0"/>
    <numFmt numFmtId="169" formatCode="0.0%"/>
    <numFmt numFmtId="170" formatCode="0.00000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20"/>
      <color theme="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i/>
      <sz val="12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0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5">
    <xf numFmtId="0" fontId="0" fillId="0" borderId="0"/>
    <xf numFmtId="0" fontId="6" fillId="0" borderId="0"/>
    <xf numFmtId="0" fontId="7" fillId="0" borderId="0"/>
    <xf numFmtId="0" fontId="25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7" fillId="0" borderId="0"/>
    <xf numFmtId="0" fontId="26" fillId="10" borderId="0" applyNumberFormat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4" borderId="0" applyNumberFormat="0" applyBorder="0" applyAlignment="0" applyProtection="0"/>
    <xf numFmtId="0" fontId="24" fillId="0" borderId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6" applyNumberFormat="0" applyAlignment="0" applyProtection="0"/>
    <xf numFmtId="0" fontId="29" fillId="22" borderId="7" applyNumberFormat="0" applyAlignment="0" applyProtection="0"/>
    <xf numFmtId="0" fontId="30" fillId="9" borderId="7" applyNumberFormat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33" fillId="23" borderId="0" applyNumberFormat="0" applyBorder="0" applyAlignment="0" applyProtection="0"/>
    <xf numFmtId="0" fontId="26" fillId="24" borderId="9" applyNumberFormat="0" applyFont="0" applyAlignment="0" applyProtection="0"/>
    <xf numFmtId="0" fontId="34" fillId="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25" borderId="14" applyNumberFormat="0" applyAlignment="0" applyProtection="0"/>
    <xf numFmtId="9" fontId="25" fillId="0" borderId="0" applyFont="0" applyFill="0" applyBorder="0" applyAlignment="0" applyProtection="0"/>
    <xf numFmtId="0" fontId="26" fillId="0" borderId="0"/>
    <xf numFmtId="0" fontId="40" fillId="0" borderId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6" fillId="26" borderId="0" applyNumberFormat="0" applyBorder="0" applyAlignment="0" applyProtection="0"/>
    <xf numFmtId="0" fontId="47" fillId="27" borderId="0" applyNumberFormat="0" applyBorder="0" applyAlignment="0" applyProtection="0"/>
    <xf numFmtId="0" fontId="48" fillId="28" borderId="0" applyNumberFormat="0" applyBorder="0" applyAlignment="0" applyProtection="0"/>
    <xf numFmtId="0" fontId="49" fillId="29" borderId="18" applyNumberFormat="0" applyAlignment="0" applyProtection="0"/>
    <xf numFmtId="0" fontId="50" fillId="30" borderId="19" applyNumberFormat="0" applyAlignment="0" applyProtection="0"/>
    <xf numFmtId="0" fontId="51" fillId="30" borderId="18" applyNumberFormat="0" applyAlignment="0" applyProtection="0"/>
    <xf numFmtId="0" fontId="52" fillId="0" borderId="20" applyNumberFormat="0" applyFill="0" applyAlignment="0" applyProtection="0"/>
    <xf numFmtId="0" fontId="53" fillId="31" borderId="21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3" applyNumberFormat="0" applyFill="0" applyAlignment="0" applyProtection="0"/>
    <xf numFmtId="0" fontId="57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7" fillId="56" borderId="0" applyNumberFormat="0" applyBorder="0" applyAlignment="0" applyProtection="0"/>
    <xf numFmtId="0" fontId="5" fillId="0" borderId="0"/>
    <xf numFmtId="0" fontId="5" fillId="32" borderId="22" applyNumberFormat="0" applyFont="0" applyAlignment="0" applyProtection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9" fontId="7" fillId="0" borderId="0" applyFont="0" applyFill="0" applyBorder="0" applyAlignment="0" applyProtection="0"/>
    <xf numFmtId="0" fontId="6" fillId="0" borderId="0"/>
    <xf numFmtId="0" fontId="58" fillId="0" borderId="0"/>
    <xf numFmtId="9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0" borderId="0"/>
    <xf numFmtId="0" fontId="4" fillId="32" borderId="22" applyNumberFormat="0" applyFont="0" applyAlignment="0" applyProtection="0"/>
    <xf numFmtId="43" fontId="4" fillId="0" borderId="0" applyFont="0" applyFill="0" applyBorder="0" applyAlignment="0" applyProtection="0"/>
    <xf numFmtId="0" fontId="7" fillId="0" borderId="0"/>
    <xf numFmtId="0" fontId="60" fillId="0" borderId="0"/>
    <xf numFmtId="9" fontId="24" fillId="0" borderId="0" applyFont="0" applyFill="0" applyBorder="0" applyAlignment="0" applyProtection="0"/>
    <xf numFmtId="0" fontId="67" fillId="0" borderId="0"/>
    <xf numFmtId="0" fontId="69" fillId="0" borderId="0"/>
  </cellStyleXfs>
  <cellXfs count="129">
    <xf numFmtId="0" fontId="0" fillId="0" borderId="0" xfId="0"/>
    <xf numFmtId="0" fontId="7" fillId="0" borderId="0" xfId="1" applyFont="1"/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5" fontId="7" fillId="0" borderId="0" xfId="1" applyNumberFormat="1" applyFont="1"/>
    <xf numFmtId="0" fontId="13" fillId="0" borderId="0" xfId="0" applyFont="1" applyBorder="1" applyAlignment="1">
      <alignment horizontal="left"/>
    </xf>
    <xf numFmtId="1" fontId="13" fillId="0" borderId="0" xfId="0" applyNumberFormat="1" applyFont="1"/>
    <xf numFmtId="1" fontId="18" fillId="0" borderId="0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center"/>
    </xf>
    <xf numFmtId="165" fontId="18" fillId="0" borderId="0" xfId="0" applyNumberFormat="1" applyFont="1"/>
    <xf numFmtId="165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/>
    <xf numFmtId="0" fontId="21" fillId="0" borderId="0" xfId="0" quotePrefix="1" applyFont="1" applyBorder="1" applyAlignment="1"/>
    <xf numFmtId="166" fontId="12" fillId="0" borderId="0" xfId="1" applyNumberFormat="1" applyFont="1" applyAlignment="1">
      <alignment horizontal="left"/>
    </xf>
    <xf numFmtId="14" fontId="8" fillId="0" borderId="0" xfId="1" applyNumberFormat="1" applyFont="1" applyAlignment="1">
      <alignment horizontal="right"/>
    </xf>
    <xf numFmtId="0" fontId="22" fillId="0" borderId="0" xfId="0" applyFont="1" applyBorder="1" applyAlignment="1">
      <alignment horizontal="center"/>
    </xf>
    <xf numFmtId="1" fontId="18" fillId="0" borderId="0" xfId="0" applyNumberFormat="1" applyFont="1" applyAlignment="1">
      <alignment horizontal="left" vertical="top" wrapText="1"/>
    </xf>
    <xf numFmtId="165" fontId="18" fillId="0" borderId="0" xfId="0" applyNumberFormat="1" applyFont="1" applyAlignment="1"/>
    <xf numFmtId="0" fontId="0" fillId="0" borderId="0" xfId="0" applyAlignment="1"/>
    <xf numFmtId="0" fontId="10" fillId="0" borderId="0" xfId="0" applyFont="1" applyAlignment="1"/>
    <xf numFmtId="165" fontId="10" fillId="0" borderId="0" xfId="0" applyNumberFormat="1" applyFont="1" applyAlignment="1"/>
    <xf numFmtId="1" fontId="13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165" fontId="22" fillId="0" borderId="0" xfId="1" applyNumberFormat="1" applyFont="1" applyBorder="1" applyAlignment="1">
      <alignment horizontal="center" vertical="top"/>
    </xf>
    <xf numFmtId="165" fontId="18" fillId="0" borderId="0" xfId="0" applyNumberFormat="1" applyFont="1" applyAlignment="1">
      <alignment horizontal="right" vertical="center"/>
    </xf>
    <xf numFmtId="1" fontId="17" fillId="0" borderId="0" xfId="0" applyNumberFormat="1" applyFont="1" applyAlignment="1">
      <alignment horizontal="center"/>
    </xf>
    <xf numFmtId="165" fontId="7" fillId="0" borderId="0" xfId="1" applyNumberFormat="1" applyFont="1" applyAlignment="1"/>
    <xf numFmtId="22" fontId="0" fillId="0" borderId="0" xfId="0" applyNumberFormat="1"/>
    <xf numFmtId="3" fontId="0" fillId="0" borderId="0" xfId="0" applyNumberFormat="1"/>
    <xf numFmtId="3" fontId="12" fillId="0" borderId="2" xfId="0" applyNumberFormat="1" applyFont="1" applyBorder="1" applyAlignment="1"/>
    <xf numFmtId="0" fontId="12" fillId="0" borderId="2" xfId="0" applyFont="1" applyBorder="1" applyAlignment="1"/>
    <xf numFmtId="0" fontId="12" fillId="0" borderId="2" xfId="0" quotePrefix="1" applyFont="1" applyBorder="1" applyAlignment="1">
      <alignment horizontal="right"/>
    </xf>
    <xf numFmtId="0" fontId="61" fillId="0" borderId="0" xfId="0" applyFont="1"/>
    <xf numFmtId="0" fontId="13" fillId="0" borderId="0" xfId="0" quotePrefix="1" applyFont="1" applyBorder="1" applyAlignment="1">
      <alignment horizontal="left"/>
    </xf>
    <xf numFmtId="165" fontId="3" fillId="0" borderId="0" xfId="1" applyNumberFormat="1" applyFont="1" applyAlignment="1"/>
    <xf numFmtId="165" fontId="62" fillId="0" borderId="0" xfId="1" applyNumberFormat="1" applyFont="1" applyBorder="1" applyAlignment="1">
      <alignment horizontal="center" vertical="top"/>
    </xf>
    <xf numFmtId="1" fontId="64" fillId="0" borderId="0" xfId="0" applyNumberFormat="1" applyFont="1" applyAlignment="1">
      <alignment horizontal="center"/>
    </xf>
    <xf numFmtId="165" fontId="65" fillId="0" borderId="0" xfId="0" applyNumberFormat="1" applyFont="1" applyAlignment="1"/>
    <xf numFmtId="165" fontId="66" fillId="0" borderId="1" xfId="0" applyNumberFormat="1" applyFont="1" applyFill="1" applyBorder="1" applyAlignment="1">
      <alignment horizontal="center" vertical="center" wrapText="1"/>
    </xf>
    <xf numFmtId="165" fontId="22" fillId="0" borderId="0" xfId="1" applyNumberFormat="1" applyFont="1" applyBorder="1" applyAlignment="1">
      <alignment horizontal="left" vertical="top"/>
    </xf>
    <xf numFmtId="0" fontId="41" fillId="0" borderId="0" xfId="0" applyFont="1"/>
    <xf numFmtId="14" fontId="41" fillId="0" borderId="0" xfId="0" applyNumberFormat="1" applyFont="1"/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/>
    <xf numFmtId="168" fontId="0" fillId="0" borderId="0" xfId="0" applyNumberFormat="1"/>
    <xf numFmtId="165" fontId="9" fillId="0" borderId="28" xfId="0" applyNumberFormat="1" applyFont="1" applyFill="1" applyBorder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top"/>
    </xf>
    <xf numFmtId="165" fontId="19" fillId="3" borderId="0" xfId="0" quotePrefix="1" applyNumberFormat="1" applyFont="1" applyFill="1" applyAlignment="1">
      <alignment horizontal="center" vertical="top"/>
    </xf>
    <xf numFmtId="165" fontId="20" fillId="3" borderId="0" xfId="0" applyNumberFormat="1" applyFont="1" applyFill="1" applyAlignment="1">
      <alignment horizontal="center" vertical="top"/>
    </xf>
    <xf numFmtId="165" fontId="68" fillId="3" borderId="0" xfId="0" applyNumberFormat="1" applyFont="1" applyFill="1" applyAlignment="1">
      <alignment horizontal="center" vertical="top"/>
    </xf>
    <xf numFmtId="165" fontId="63" fillId="59" borderId="0" xfId="0" applyNumberFormat="1" applyFont="1" applyFill="1" applyAlignment="1">
      <alignment horizontal="center" vertical="top"/>
    </xf>
    <xf numFmtId="165" fontId="63" fillId="59" borderId="0" xfId="0" quotePrefix="1" applyNumberFormat="1" applyFont="1" applyFill="1" applyAlignment="1">
      <alignment horizontal="center" vertical="top"/>
    </xf>
    <xf numFmtId="165" fontId="62" fillId="59" borderId="0" xfId="0" applyNumberFormat="1" applyFont="1" applyFill="1" applyAlignment="1">
      <alignment horizontal="center" vertical="top"/>
    </xf>
    <xf numFmtId="1" fontId="17" fillId="58" borderId="2" xfId="0" applyNumberFormat="1" applyFont="1" applyFill="1" applyBorder="1" applyAlignment="1">
      <alignment horizontal="center"/>
    </xf>
    <xf numFmtId="1" fontId="64" fillId="58" borderId="2" xfId="0" applyNumberFormat="1" applyFont="1" applyFill="1" applyBorder="1" applyAlignment="1">
      <alignment horizontal="center"/>
    </xf>
    <xf numFmtId="164" fontId="7" fillId="58" borderId="0" xfId="1" applyNumberFormat="1" applyFont="1" applyFill="1" applyBorder="1" applyAlignment="1">
      <alignment horizontal="center"/>
    </xf>
    <xf numFmtId="0" fontId="31" fillId="0" borderId="24" xfId="131" applyFont="1" applyFill="1" applyBorder="1" applyAlignment="1">
      <alignment horizontal="center"/>
    </xf>
    <xf numFmtId="0" fontId="31" fillId="0" borderId="27" xfId="131" applyFont="1" applyFill="1" applyBorder="1" applyAlignment="1">
      <alignment horizontal="center"/>
    </xf>
    <xf numFmtId="169" fontId="0" fillId="0" borderId="0" xfId="132" applyNumberFormat="1" applyFont="1"/>
    <xf numFmtId="0" fontId="0" fillId="0" borderId="0" xfId="0" applyFill="1" applyBorder="1"/>
    <xf numFmtId="0" fontId="61" fillId="0" borderId="0" xfId="0" applyFont="1" applyFill="1" applyBorder="1"/>
    <xf numFmtId="0" fontId="41" fillId="0" borderId="0" xfId="0" applyFont="1" applyFill="1" applyBorder="1"/>
    <xf numFmtId="0" fontId="0" fillId="0" borderId="0" xfId="0" applyFill="1" applyBorder="1" applyAlignment="1">
      <alignment horizontal="left"/>
    </xf>
    <xf numFmtId="0" fontId="12" fillId="0" borderId="0" xfId="0" applyFont="1" applyBorder="1"/>
    <xf numFmtId="164" fontId="12" fillId="0" borderId="0" xfId="0" applyNumberFormat="1" applyFont="1" applyBorder="1" applyAlignment="1">
      <alignment horizontal="center"/>
    </xf>
    <xf numFmtId="165" fontId="18" fillId="0" borderId="0" xfId="0" applyNumberFormat="1" applyFont="1" applyBorder="1"/>
    <xf numFmtId="165" fontId="18" fillId="0" borderId="0" xfId="0" applyNumberFormat="1" applyFont="1" applyBorder="1" applyAlignment="1"/>
    <xf numFmtId="0" fontId="31" fillId="0" borderId="0" xfId="131" applyFont="1" applyFill="1" applyBorder="1" applyAlignment="1">
      <alignment horizontal="center"/>
    </xf>
    <xf numFmtId="0" fontId="12" fillId="0" borderId="5" xfId="0" applyFont="1" applyBorder="1"/>
    <xf numFmtId="165" fontId="18" fillId="0" borderId="5" xfId="0" applyNumberFormat="1" applyFont="1" applyBorder="1"/>
    <xf numFmtId="165" fontId="18" fillId="2" borderId="5" xfId="0" applyNumberFormat="1" applyFont="1" applyFill="1" applyBorder="1"/>
    <xf numFmtId="165" fontId="65" fillId="0" borderId="5" xfId="0" applyNumberFormat="1" applyFont="1" applyBorder="1" applyAlignment="1"/>
    <xf numFmtId="165" fontId="18" fillId="0" borderId="5" xfId="0" applyNumberFormat="1" applyFont="1" applyBorder="1" applyAlignment="1"/>
    <xf numFmtId="165" fontId="18" fillId="2" borderId="5" xfId="0" applyNumberFormat="1" applyFont="1" applyFill="1" applyBorder="1" applyAlignment="1"/>
    <xf numFmtId="3" fontId="61" fillId="0" borderId="5" xfId="0" applyNumberFormat="1" applyFont="1" applyBorder="1"/>
    <xf numFmtId="167" fontId="61" fillId="0" borderId="5" xfId="132" applyNumberFormat="1" applyFont="1" applyBorder="1"/>
    <xf numFmtId="3" fontId="61" fillId="0" borderId="5" xfId="0" applyNumberFormat="1" applyFont="1" applyBorder="1" applyAlignment="1"/>
    <xf numFmtId="0" fontId="61" fillId="0" borderId="5" xfId="0" applyFont="1" applyBorder="1"/>
    <xf numFmtId="0" fontId="70" fillId="0" borderId="5" xfId="134" applyFont="1" applyBorder="1"/>
    <xf numFmtId="0" fontId="71" fillId="0" borderId="26" xfId="13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71" fillId="57" borderId="26" xfId="133" applyFont="1" applyFill="1" applyBorder="1" applyAlignment="1">
      <alignment horizontal="center"/>
    </xf>
    <xf numFmtId="164" fontId="1" fillId="0" borderId="5" xfId="0" applyNumberFormat="1" applyFont="1" applyBorder="1"/>
    <xf numFmtId="164" fontId="1" fillId="0" borderId="5" xfId="0" applyNumberFormat="1" applyFont="1" applyFill="1" applyBorder="1"/>
    <xf numFmtId="0" fontId="71" fillId="0" borderId="5" xfId="134" applyFont="1" applyFill="1" applyBorder="1" applyAlignment="1"/>
    <xf numFmtId="0" fontId="71" fillId="0" borderId="5" xfId="134" applyFont="1" applyFill="1" applyBorder="1" applyAlignment="1">
      <alignment horizontal="right" wrapText="1"/>
    </xf>
    <xf numFmtId="0" fontId="26" fillId="0" borderId="5" xfId="134" applyFont="1" applyBorder="1"/>
    <xf numFmtId="0" fontId="70" fillId="0" borderId="5" xfId="134" applyFont="1" applyFill="1" applyBorder="1" applyAlignment="1">
      <alignment horizontal="right" wrapText="1"/>
    </xf>
    <xf numFmtId="170" fontId="70" fillId="0" borderId="5" xfId="134" applyNumberFormat="1" applyFont="1" applyBorder="1"/>
    <xf numFmtId="14" fontId="13" fillId="0" borderId="0" xfId="1" applyNumberFormat="1" applyFont="1" applyAlignment="1">
      <alignment horizontal="right"/>
    </xf>
    <xf numFmtId="14" fontId="56" fillId="0" borderId="0" xfId="0" applyNumberFormat="1" applyFont="1" applyFill="1" applyBorder="1" applyAlignment="1">
      <alignment horizontal="left"/>
    </xf>
    <xf numFmtId="0" fontId="72" fillId="0" borderId="0" xfId="0" applyFont="1" applyFill="1" applyBorder="1" applyAlignment="1">
      <alignment horizontal="left"/>
    </xf>
    <xf numFmtId="0" fontId="72" fillId="0" borderId="0" xfId="0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center"/>
    </xf>
    <xf numFmtId="165" fontId="73" fillId="0" borderId="0" xfId="1" applyNumberFormat="1" applyFont="1" applyFill="1" applyBorder="1" applyAlignment="1">
      <alignment horizontal="center" vertical="top"/>
    </xf>
    <xf numFmtId="165" fontId="72" fillId="0" borderId="0" xfId="1" applyNumberFormat="1" applyFont="1" applyFill="1" applyBorder="1" applyAlignment="1">
      <alignment horizontal="center" vertical="top"/>
    </xf>
    <xf numFmtId="0" fontId="74" fillId="0" borderId="0" xfId="0" applyFont="1" applyFill="1"/>
    <xf numFmtId="0" fontId="74" fillId="0" borderId="0" xfId="0" applyFont="1" applyFill="1" applyAlignment="1"/>
    <xf numFmtId="0" fontId="75" fillId="0" borderId="0" xfId="0" applyFont="1" applyFill="1"/>
    <xf numFmtId="14" fontId="75" fillId="0" borderId="0" xfId="0" applyNumberFormat="1" applyFont="1" applyFill="1"/>
    <xf numFmtId="0" fontId="75" fillId="0" borderId="0" xfId="0" applyFont="1" applyFill="1" applyAlignment="1"/>
    <xf numFmtId="0" fontId="0" fillId="0" borderId="25" xfId="0" applyBorder="1" applyAlignment="1"/>
    <xf numFmtId="0" fontId="2" fillId="0" borderId="25" xfId="0" applyFont="1" applyFill="1" applyBorder="1" applyAlignment="1">
      <alignment vertical="top"/>
    </xf>
    <xf numFmtId="0" fontId="61" fillId="0" borderId="25" xfId="0" applyFont="1" applyFill="1" applyBorder="1"/>
    <xf numFmtId="0" fontId="41" fillId="0" borderId="25" xfId="0" applyFont="1" applyFill="1" applyBorder="1"/>
    <xf numFmtId="0" fontId="41" fillId="0" borderId="25" xfId="0" applyFont="1" applyFill="1" applyBorder="1" applyAlignment="1"/>
    <xf numFmtId="1" fontId="0" fillId="0" borderId="0" xfId="0" applyNumberFormat="1"/>
    <xf numFmtId="3" fontId="0" fillId="0" borderId="0" xfId="0" applyNumberFormat="1" applyAlignment="1"/>
    <xf numFmtId="0" fontId="61" fillId="0" borderId="0" xfId="0" applyFont="1" applyFill="1" applyBorder="1" applyAlignment="1">
      <alignment vertical="top"/>
    </xf>
    <xf numFmtId="0" fontId="62" fillId="0" borderId="0" xfId="0" applyFont="1" applyFill="1" applyAlignment="1">
      <alignment vertical="top"/>
    </xf>
    <xf numFmtId="0" fontId="2" fillId="0" borderId="25" xfId="0" applyFont="1" applyFill="1" applyBorder="1" applyAlignment="1">
      <alignment vertical="top" wrapText="1"/>
    </xf>
    <xf numFmtId="0" fontId="79" fillId="0" borderId="25" xfId="0" applyFont="1" applyFill="1" applyBorder="1" applyAlignment="1">
      <alignment vertical="top" wrapText="1"/>
    </xf>
    <xf numFmtId="0" fontId="2" fillId="0" borderId="25" xfId="0" applyFont="1" applyFill="1" applyBorder="1" applyAlignment="1">
      <alignment wrapText="1"/>
    </xf>
    <xf numFmtId="0" fontId="0" fillId="0" borderId="25" xfId="0" applyBorder="1" applyAlignment="1">
      <alignment wrapText="1"/>
    </xf>
    <xf numFmtId="3" fontId="65" fillId="0" borderId="0" xfId="0" applyNumberFormat="1" applyFont="1" applyAlignment="1">
      <alignment wrapText="1"/>
    </xf>
    <xf numFmtId="0" fontId="65" fillId="0" borderId="0" xfId="0" applyFont="1" applyAlignment="1"/>
    <xf numFmtId="0" fontId="65" fillId="0" borderId="0" xfId="0" applyFont="1" applyBorder="1" applyAlignment="1"/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6" fillId="0" borderId="25" xfId="0" applyFont="1" applyFill="1" applyBorder="1" applyAlignment="1">
      <alignment wrapText="1"/>
    </xf>
  </cellXfs>
  <cellStyles count="135">
    <cellStyle name="20 % - Akzent1" xfId="75" builtinId="30" customBuiltin="1"/>
    <cellStyle name="20 % - Akzent1 2" xfId="13"/>
    <cellStyle name="20 % - Akzent1 3" xfId="115"/>
    <cellStyle name="20 % - Akzent2" xfId="79" builtinId="34" customBuiltin="1"/>
    <cellStyle name="20 % - Akzent2 2" xfId="15"/>
    <cellStyle name="20 % - Akzent2 3" xfId="117"/>
    <cellStyle name="20 % - Akzent3" xfId="83" builtinId="38" customBuiltin="1"/>
    <cellStyle name="20 % - Akzent3 2" xfId="11"/>
    <cellStyle name="20 % - Akzent3 3" xfId="119"/>
    <cellStyle name="20 % - Akzent4" xfId="87" builtinId="42" customBuiltin="1"/>
    <cellStyle name="20 % - Akzent4 2" xfId="16"/>
    <cellStyle name="20 % - Akzent4 3" xfId="121"/>
    <cellStyle name="20 % - Akzent5" xfId="91" builtinId="46" customBuiltin="1"/>
    <cellStyle name="20 % - Akzent5 2" xfId="19"/>
    <cellStyle name="20 % - Akzent5 3" xfId="123"/>
    <cellStyle name="20 % - Akzent6" xfId="95" builtinId="50" customBuiltin="1"/>
    <cellStyle name="20 % - Akzent6 2" xfId="18"/>
    <cellStyle name="20 % - Akzent6 3" xfId="125"/>
    <cellStyle name="40 % - Akzent1" xfId="76" builtinId="31" customBuiltin="1"/>
    <cellStyle name="40 % - Akzent1 2" xfId="8"/>
    <cellStyle name="40 % - Akzent1 3" xfId="116"/>
    <cellStyle name="40 % - Akzent2" xfId="80" builtinId="35" customBuiltin="1"/>
    <cellStyle name="40 % - Akzent2 2" xfId="17"/>
    <cellStyle name="40 % - Akzent2 3" xfId="118"/>
    <cellStyle name="40 % - Akzent3" xfId="84" builtinId="39" customBuiltin="1"/>
    <cellStyle name="40 % - Akzent3 2" xfId="12"/>
    <cellStyle name="40 % - Akzent3 3" xfId="120"/>
    <cellStyle name="40 % - Akzent4" xfId="88" builtinId="43" customBuiltin="1"/>
    <cellStyle name="40 % - Akzent4 2" xfId="20"/>
    <cellStyle name="40 % - Akzent4 3" xfId="122"/>
    <cellStyle name="40 % - Akzent5" xfId="92" builtinId="47" customBuiltin="1"/>
    <cellStyle name="40 % - Akzent5 2" xfId="21"/>
    <cellStyle name="40 % - Akzent5 3" xfId="124"/>
    <cellStyle name="40 % - Akzent6" xfId="96" builtinId="51" customBuiltin="1"/>
    <cellStyle name="40 % - Akzent6 2" xfId="22"/>
    <cellStyle name="40 % - Akzent6 3" xfId="126"/>
    <cellStyle name="60 % - Akzent1" xfId="77" builtinId="32" customBuiltin="1"/>
    <cellStyle name="60 % - Akzent1 2" xfId="23"/>
    <cellStyle name="60 % - Akzent2" xfId="81" builtinId="36" customBuiltin="1"/>
    <cellStyle name="60 % - Akzent2 2" xfId="24"/>
    <cellStyle name="60 % - Akzent3" xfId="85" builtinId="40" customBuiltin="1"/>
    <cellStyle name="60 % - Akzent3 2" xfId="25"/>
    <cellStyle name="60 % - Akzent4" xfId="89" builtinId="44" customBuiltin="1"/>
    <cellStyle name="60 % - Akzent4 2" xfId="26"/>
    <cellStyle name="60 % - Akzent5" xfId="93" builtinId="48" customBuiltin="1"/>
    <cellStyle name="60 % - Akzent5 2" xfId="27"/>
    <cellStyle name="60 % - Akzent6" xfId="97" builtinId="52" customBuiltin="1"/>
    <cellStyle name="60 % - Akzent6 2" xfId="28"/>
    <cellStyle name="Akzent1" xfId="74" builtinId="29" customBuiltin="1"/>
    <cellStyle name="Akzent1 2" xfId="29"/>
    <cellStyle name="Akzent2" xfId="78" builtinId="33" customBuiltin="1"/>
    <cellStyle name="Akzent2 2" xfId="30"/>
    <cellStyle name="Akzent3" xfId="82" builtinId="37" customBuiltin="1"/>
    <cellStyle name="Akzent3 2" xfId="31"/>
    <cellStyle name="Akzent4" xfId="86" builtinId="41" customBuiltin="1"/>
    <cellStyle name="Akzent4 2" xfId="32"/>
    <cellStyle name="Akzent5" xfId="90" builtinId="45" customBuiltin="1"/>
    <cellStyle name="Akzent5 2" xfId="33"/>
    <cellStyle name="Akzent6" xfId="94" builtinId="49" customBuiltin="1"/>
    <cellStyle name="Akzent6 2" xfId="34"/>
    <cellStyle name="Ausgabe" xfId="67" builtinId="21" customBuiltin="1"/>
    <cellStyle name="Ausgabe 2" xfId="35"/>
    <cellStyle name="Berechnung" xfId="68" builtinId="22" customBuiltin="1"/>
    <cellStyle name="Berechnung 2" xfId="36"/>
    <cellStyle name="Eingabe" xfId="66" builtinId="20" customBuiltin="1"/>
    <cellStyle name="Eingabe 2" xfId="37"/>
    <cellStyle name="Ergebnis" xfId="73" builtinId="25" customBuiltin="1"/>
    <cellStyle name="Ergebnis 2" xfId="38"/>
    <cellStyle name="Erklärender Text" xfId="72" builtinId="53" customBuiltin="1"/>
    <cellStyle name="Erklärender Text 2" xfId="39"/>
    <cellStyle name="Gut" xfId="63" builtinId="26" customBuiltin="1"/>
    <cellStyle name="Gut 2" xfId="40"/>
    <cellStyle name="Hyperlink 2" xfId="114"/>
    <cellStyle name="Komma 2" xfId="10"/>
    <cellStyle name="Komma 2 2" xfId="56"/>
    <cellStyle name="Komma 3" xfId="55"/>
    <cellStyle name="Komma 3 2" xfId="129"/>
    <cellStyle name="Neutral" xfId="65" builtinId="28" customBuiltin="1"/>
    <cellStyle name="Neutral 2" xfId="41"/>
    <cellStyle name="Normal_FeinverteiltPrototyp" xfId="53"/>
    <cellStyle name="Notiz 2" xfId="42"/>
    <cellStyle name="Notiz 2 2" xfId="128"/>
    <cellStyle name="Notiz 3" xfId="99"/>
    <cellStyle name="Prozent" xfId="132" builtinId="5"/>
    <cellStyle name="Prozent 2" xfId="4"/>
    <cellStyle name="Prozent 2 2" xfId="9"/>
    <cellStyle name="Prozent 3" xfId="52"/>
    <cellStyle name="Prozent 3 2" xfId="110"/>
    <cellStyle name="Prozent 4" xfId="113"/>
    <cellStyle name="Schlecht" xfId="64" builtinId="27" customBuiltin="1"/>
    <cellStyle name="Schlecht 2" xfId="43"/>
    <cellStyle name="Standard" xfId="0" builtinId="0"/>
    <cellStyle name="Standard 2" xfId="2"/>
    <cellStyle name="Standard 2 2" xfId="7"/>
    <cellStyle name="Standard 2 2 2" xfId="108"/>
    <cellStyle name="Standard 2 2 3" xfId="101"/>
    <cellStyle name="Standard 2 3" xfId="106"/>
    <cellStyle name="Standard 2 4" xfId="100"/>
    <cellStyle name="Standard 3" xfId="3"/>
    <cellStyle name="Standard 3 2" xfId="5"/>
    <cellStyle name="Standard 3 3" xfId="6"/>
    <cellStyle name="Standard 3 4" xfId="107"/>
    <cellStyle name="Standard 3 5" xfId="102"/>
    <cellStyle name="Standard 4" xfId="14"/>
    <cellStyle name="Standard 4 2" xfId="57"/>
    <cellStyle name="Standard 4 2 2" xfId="109"/>
    <cellStyle name="Standard 4 2 3" xfId="130"/>
    <cellStyle name="Standard 4 3" xfId="103"/>
    <cellStyle name="Standard 5" xfId="54"/>
    <cellStyle name="Standard 5 2" xfId="111"/>
    <cellStyle name="Standard 5 3" xfId="104"/>
    <cellStyle name="Standard 5 4" xfId="127"/>
    <cellStyle name="Standard 6" xfId="105"/>
    <cellStyle name="Standard 7" xfId="98"/>
    <cellStyle name="Standard 8" xfId="112"/>
    <cellStyle name="Standard_FVP0101" xfId="1"/>
    <cellStyle name="Standard_GAP" xfId="133"/>
    <cellStyle name="Standard_GAP-93-92-94-96-95-97" xfId="131"/>
    <cellStyle name="Standard_Tabelle1" xfId="134"/>
    <cellStyle name="Überschrift" xfId="58" builtinId="15" customBuiltin="1"/>
    <cellStyle name="Überschrift 1" xfId="59" builtinId="16" customBuiltin="1"/>
    <cellStyle name="Überschrift 1 2" xfId="45"/>
    <cellStyle name="Überschrift 2" xfId="60" builtinId="17" customBuiltin="1"/>
    <cellStyle name="Überschrift 2 2" xfId="46"/>
    <cellStyle name="Überschrift 3" xfId="61" builtinId="18" customBuiltin="1"/>
    <cellStyle name="Überschrift 3 2" xfId="47"/>
    <cellStyle name="Überschrift 4" xfId="62" builtinId="19" customBuiltin="1"/>
    <cellStyle name="Überschrift 4 2" xfId="48"/>
    <cellStyle name="Überschrift 5" xfId="44"/>
    <cellStyle name="Verknüpfte Zelle" xfId="69" builtinId="24" customBuiltin="1"/>
    <cellStyle name="Verknüpfte Zelle 2" xfId="49"/>
    <cellStyle name="Warnender Text" xfId="71" builtinId="11" customBuiltin="1"/>
    <cellStyle name="Warnender Text 2" xfId="50"/>
    <cellStyle name="Zelle überprüfen" xfId="70" builtinId="23" customBuiltin="1"/>
    <cellStyle name="Zelle überprüfen 2" xfId="5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6"/>
  <sheetViews>
    <sheetView tabSelected="1" topLeftCell="U7" zoomScaleNormal="100" workbookViewId="0">
      <pane ySplit="8960" topLeftCell="A227"/>
      <selection activeCell="AD16" sqref="AD16"/>
      <selection pane="bottomLeft" activeCell="H241" sqref="H241"/>
    </sheetView>
  </sheetViews>
  <sheetFormatPr baseColWidth="10" defaultRowHeight="14.5" x14ac:dyDescent="0.35"/>
  <cols>
    <col min="1" max="1" width="11.1796875" style="1" customWidth="1"/>
    <col min="2" max="2" width="5.26953125" style="2" customWidth="1"/>
    <col min="3" max="3" width="5" style="3" customWidth="1"/>
    <col min="4" max="5" width="10.453125" style="4" customWidth="1"/>
    <col min="6" max="6" width="10.81640625" style="4" customWidth="1"/>
    <col min="7" max="7" width="10.453125" style="40" customWidth="1"/>
    <col min="8" max="8" width="10.81640625" style="32" customWidth="1"/>
    <col min="9" max="9" width="12.453125" style="23" customWidth="1"/>
    <col min="10" max="10" width="1.453125" customWidth="1"/>
    <col min="11" max="11" width="1.453125" style="48" customWidth="1"/>
    <col min="12" max="12" width="13.54296875" style="23" hidden="1" customWidth="1"/>
    <col min="13" max="13" width="8.26953125" hidden="1" customWidth="1"/>
    <col min="14" max="14" width="11.54296875" hidden="1" customWidth="1"/>
    <col min="15" max="15" width="12.453125" customWidth="1"/>
    <col min="22" max="22" width="14.54296875" style="38" customWidth="1"/>
    <col min="23" max="25" width="13.54296875" style="38" customWidth="1"/>
    <col min="26" max="26" width="10.81640625" style="46"/>
    <col min="27" max="27" width="13.1796875" style="46" customWidth="1"/>
    <col min="28" max="28" width="7" customWidth="1"/>
  </cols>
  <sheetData>
    <row r="1" spans="1:28" x14ac:dyDescent="0.35">
      <c r="D1" s="39" t="s">
        <v>283</v>
      </c>
      <c r="E1" s="3"/>
      <c r="F1" s="3"/>
      <c r="G1" s="3"/>
      <c r="H1" s="3"/>
    </row>
    <row r="2" spans="1:28" x14ac:dyDescent="0.35">
      <c r="B2" s="62"/>
      <c r="C2" s="30" t="s">
        <v>284</v>
      </c>
      <c r="D2" s="60">
        <v>92</v>
      </c>
      <c r="E2" s="60">
        <v>93</v>
      </c>
      <c r="F2" s="60">
        <v>94</v>
      </c>
      <c r="G2" s="61">
        <v>95</v>
      </c>
      <c r="H2" s="60">
        <v>96</v>
      </c>
      <c r="I2" s="60">
        <v>97</v>
      </c>
      <c r="P2" s="66"/>
      <c r="Q2" s="66"/>
      <c r="R2" s="66"/>
      <c r="S2" s="66"/>
      <c r="T2" s="66"/>
      <c r="U2" s="66"/>
      <c r="V2" s="67"/>
      <c r="W2" s="67"/>
      <c r="X2" s="67"/>
      <c r="Y2" s="67"/>
      <c r="Z2" s="68"/>
      <c r="AA2" s="68"/>
    </row>
    <row r="3" spans="1:28" ht="15.5" x14ac:dyDescent="0.35">
      <c r="A3" s="122">
        <f>SUM(V18:V324)</f>
        <v>121117517.28</v>
      </c>
      <c r="B3" s="123"/>
      <c r="C3" s="124"/>
      <c r="D3" s="35">
        <v>43547768.099999994</v>
      </c>
      <c r="E3" s="35">
        <v>27807254.329999998</v>
      </c>
      <c r="F3" s="36">
        <v>0</v>
      </c>
      <c r="G3" s="35">
        <v>17463657.759999998</v>
      </c>
      <c r="H3" s="35">
        <v>32298837.09</v>
      </c>
      <c r="I3" s="37">
        <v>0</v>
      </c>
      <c r="R3" s="41"/>
      <c r="S3" s="29"/>
      <c r="T3" s="19"/>
      <c r="X3" s="67"/>
      <c r="Y3" s="67"/>
      <c r="Z3" s="68"/>
      <c r="AA3" s="68"/>
    </row>
    <row r="4" spans="1:28" x14ac:dyDescent="0.35">
      <c r="P4" s="66"/>
      <c r="Q4" s="66"/>
      <c r="R4" s="66"/>
      <c r="S4" s="66"/>
      <c r="T4" s="66"/>
      <c r="U4" s="66"/>
      <c r="V4" s="67"/>
      <c r="W4" s="67"/>
      <c r="X4" s="67"/>
      <c r="Y4" s="67"/>
      <c r="Z4" s="68"/>
      <c r="AA4" s="68"/>
    </row>
    <row r="5" spans="1:28" ht="17.899999999999999" customHeight="1" x14ac:dyDescent="0.4">
      <c r="A5" s="16"/>
      <c r="B5" s="17"/>
      <c r="D5" s="97">
        <v>43070</v>
      </c>
      <c r="J5" s="38"/>
      <c r="O5" s="98">
        <v>43304</v>
      </c>
      <c r="P5" s="66"/>
      <c r="Q5" s="66"/>
      <c r="R5" s="66"/>
      <c r="S5" s="66"/>
      <c r="T5" s="66"/>
      <c r="U5" s="66"/>
      <c r="V5" s="45" t="s">
        <v>285</v>
      </c>
      <c r="W5" s="116"/>
      <c r="X5" s="117" t="s">
        <v>294</v>
      </c>
      <c r="Y5" s="67"/>
      <c r="Z5" s="68"/>
      <c r="AA5" s="68"/>
    </row>
    <row r="6" spans="1:28" x14ac:dyDescent="0.35">
      <c r="A6" s="5"/>
      <c r="B6" s="15"/>
      <c r="C6" s="15"/>
      <c r="O6" s="69" t="s">
        <v>274</v>
      </c>
      <c r="P6" s="66"/>
      <c r="Q6" s="66"/>
      <c r="R6" s="66"/>
      <c r="S6" s="66"/>
      <c r="T6" s="66"/>
      <c r="U6" s="66"/>
      <c r="V6" s="120" t="s">
        <v>264</v>
      </c>
      <c r="W6" s="120" t="s">
        <v>265</v>
      </c>
      <c r="X6" s="111"/>
      <c r="Y6" s="111"/>
      <c r="Z6" s="112"/>
      <c r="AA6" s="112"/>
    </row>
    <row r="7" spans="1:28" ht="15.75" customHeight="1" x14ac:dyDescent="0.35">
      <c r="A7" s="26"/>
      <c r="B7" s="11"/>
      <c r="C7" s="11"/>
      <c r="D7" s="28"/>
      <c r="E7" s="28"/>
      <c r="F7" s="20"/>
      <c r="G7" s="41"/>
      <c r="H7" s="29"/>
      <c r="I7" s="29"/>
      <c r="O7" s="69" t="s">
        <v>270</v>
      </c>
      <c r="P7" s="46"/>
      <c r="Q7" s="46"/>
      <c r="R7" s="46"/>
      <c r="S7" s="46"/>
      <c r="T7" s="47"/>
      <c r="V7" s="121"/>
      <c r="W7" s="121"/>
      <c r="X7" s="120" t="s">
        <v>273</v>
      </c>
      <c r="Y7" s="120" t="s">
        <v>266</v>
      </c>
      <c r="Z7" s="112"/>
      <c r="AA7" s="120" t="s">
        <v>291</v>
      </c>
    </row>
    <row r="8" spans="1:28" ht="15.75" customHeight="1" x14ac:dyDescent="0.35">
      <c r="A8" s="26"/>
      <c r="B8" s="11"/>
      <c r="C8" s="11"/>
      <c r="D8" s="45" t="s">
        <v>267</v>
      </c>
      <c r="E8" s="29"/>
      <c r="F8" s="29"/>
      <c r="G8" s="41"/>
      <c r="H8" s="29"/>
      <c r="O8" s="45" t="s">
        <v>268</v>
      </c>
      <c r="P8" s="46"/>
      <c r="Q8" s="46"/>
      <c r="R8" s="46"/>
      <c r="S8" s="46"/>
      <c r="T8" s="47"/>
      <c r="V8" s="121"/>
      <c r="W8" s="121"/>
      <c r="X8" s="120"/>
      <c r="Y8" s="120"/>
      <c r="Z8" s="113"/>
      <c r="AA8" s="120"/>
    </row>
    <row r="9" spans="1:28" ht="15.75" customHeight="1" x14ac:dyDescent="0.35">
      <c r="A9" s="26"/>
      <c r="B9" s="11"/>
      <c r="C9" s="11"/>
      <c r="D9" s="99" t="s">
        <v>276</v>
      </c>
      <c r="E9" s="100"/>
      <c r="F9" s="101"/>
      <c r="G9" s="102"/>
      <c r="H9" s="103"/>
      <c r="I9" s="103"/>
      <c r="J9" s="104"/>
      <c r="K9" s="104"/>
      <c r="L9" s="105"/>
      <c r="M9" s="104"/>
      <c r="N9" s="104"/>
      <c r="O9" s="99" t="s">
        <v>277</v>
      </c>
      <c r="P9" s="106"/>
      <c r="Q9" s="106"/>
      <c r="R9" s="106"/>
      <c r="S9" s="106"/>
      <c r="T9" s="107"/>
      <c r="U9" s="104"/>
      <c r="V9" s="121"/>
      <c r="W9" s="121"/>
      <c r="X9" s="120"/>
      <c r="Y9" s="120"/>
      <c r="Z9" s="113"/>
      <c r="AA9" s="120"/>
    </row>
    <row r="10" spans="1:28" ht="20.149999999999999" customHeight="1" x14ac:dyDescent="0.35">
      <c r="A10" s="26"/>
      <c r="B10" s="11"/>
      <c r="C10" s="11"/>
      <c r="D10" s="45" t="s">
        <v>292</v>
      </c>
      <c r="E10" s="29"/>
      <c r="F10" s="29"/>
      <c r="G10" s="41"/>
      <c r="H10" s="29"/>
      <c r="O10" s="45" t="s">
        <v>293</v>
      </c>
      <c r="P10" s="27"/>
      <c r="Q10" s="27"/>
      <c r="R10" s="41"/>
      <c r="S10" s="29"/>
      <c r="T10" s="19"/>
      <c r="V10" s="128" t="s">
        <v>278</v>
      </c>
      <c r="W10" s="128" t="s">
        <v>279</v>
      </c>
      <c r="X10" s="128" t="s">
        <v>280</v>
      </c>
      <c r="Y10" s="128" t="s">
        <v>281</v>
      </c>
      <c r="Z10" s="106"/>
      <c r="AA10" s="128" t="s">
        <v>282</v>
      </c>
    </row>
    <row r="11" spans="1:28" ht="30.75" customHeight="1" x14ac:dyDescent="0.35">
      <c r="A11" s="26"/>
      <c r="B11" s="11"/>
      <c r="C11" s="11"/>
      <c r="D11" s="53" t="s">
        <v>8</v>
      </c>
      <c r="E11" s="54" t="s">
        <v>7</v>
      </c>
      <c r="F11" s="55" t="s">
        <v>9</v>
      </c>
      <c r="G11" s="56" t="s">
        <v>272</v>
      </c>
      <c r="H11" s="54" t="s">
        <v>7</v>
      </c>
      <c r="I11" s="55" t="s">
        <v>9</v>
      </c>
      <c r="O11" s="57" t="s">
        <v>263</v>
      </c>
      <c r="P11" s="58" t="s">
        <v>269</v>
      </c>
      <c r="Q11" s="59" t="s">
        <v>9</v>
      </c>
      <c r="R11" s="57" t="s">
        <v>263</v>
      </c>
      <c r="S11" s="58" t="s">
        <v>269</v>
      </c>
      <c r="T11" s="59" t="s">
        <v>9</v>
      </c>
      <c r="V11" s="128"/>
      <c r="W11" s="128"/>
      <c r="X11" s="128"/>
      <c r="Y11" s="128"/>
      <c r="Z11" s="108"/>
      <c r="AA11" s="128"/>
    </row>
    <row r="12" spans="1:28" s="23" customFormat="1" ht="15" customHeight="1" x14ac:dyDescent="0.35">
      <c r="B12" s="21"/>
      <c r="C12" s="30" t="s">
        <v>284</v>
      </c>
      <c r="D12" s="31">
        <v>92</v>
      </c>
      <c r="E12" s="31">
        <v>93</v>
      </c>
      <c r="F12" s="31">
        <v>94</v>
      </c>
      <c r="G12" s="42">
        <v>95</v>
      </c>
      <c r="H12" s="31">
        <v>96</v>
      </c>
      <c r="I12" s="31">
        <v>97</v>
      </c>
      <c r="K12" s="49"/>
      <c r="O12" s="31">
        <v>92</v>
      </c>
      <c r="P12" s="31">
        <v>93</v>
      </c>
      <c r="Q12" s="31">
        <v>94</v>
      </c>
      <c r="R12" s="31">
        <v>95</v>
      </c>
      <c r="S12" s="31">
        <v>96</v>
      </c>
      <c r="T12" s="31">
        <v>97</v>
      </c>
      <c r="V12" s="128"/>
      <c r="W12" s="128"/>
      <c r="X12" s="128"/>
      <c r="Y12" s="128"/>
      <c r="Z12" s="108"/>
      <c r="AA12" s="128"/>
    </row>
    <row r="13" spans="1:28" s="23" customFormat="1" ht="21" customHeight="1" x14ac:dyDescent="0.35">
      <c r="B13" s="24"/>
      <c r="C13" s="30"/>
      <c r="D13" s="22"/>
      <c r="F13" s="22"/>
      <c r="G13" s="43"/>
      <c r="H13" s="25"/>
      <c r="I13" s="22"/>
      <c r="K13" s="49"/>
      <c r="O13" s="22"/>
      <c r="Q13" s="22"/>
      <c r="R13" s="22"/>
      <c r="S13" s="25"/>
      <c r="T13" s="22"/>
      <c r="V13" s="109"/>
      <c r="W13" s="109"/>
      <c r="X13" s="109"/>
      <c r="Y13" s="109"/>
      <c r="Z13" s="109"/>
      <c r="AA13" s="109"/>
    </row>
    <row r="14" spans="1:28" ht="15" thickBot="1" x14ac:dyDescent="0.4">
      <c r="A14" s="6"/>
      <c r="B14" s="7"/>
      <c r="C14" s="8"/>
      <c r="D14" s="9"/>
      <c r="E14" s="9"/>
      <c r="F14" s="9"/>
      <c r="G14" s="43"/>
      <c r="H14" s="22"/>
      <c r="V14" s="118" t="s">
        <v>286</v>
      </c>
      <c r="W14" s="118" t="s">
        <v>287</v>
      </c>
      <c r="X14" s="118" t="s">
        <v>288</v>
      </c>
      <c r="Y14" s="118" t="s">
        <v>289</v>
      </c>
      <c r="Z14" s="110"/>
      <c r="AA14" s="118" t="s">
        <v>290</v>
      </c>
    </row>
    <row r="15" spans="1:28" ht="39" customHeight="1" thickBot="1" x14ac:dyDescent="0.4">
      <c r="A15" s="125" t="s">
        <v>275</v>
      </c>
      <c r="B15" s="126"/>
      <c r="C15" s="127"/>
      <c r="D15" s="10" t="s">
        <v>2</v>
      </c>
      <c r="E15" s="10" t="s">
        <v>2</v>
      </c>
      <c r="F15" s="10" t="s">
        <v>2</v>
      </c>
      <c r="G15" s="44" t="s">
        <v>2</v>
      </c>
      <c r="H15" s="10" t="s">
        <v>2</v>
      </c>
      <c r="I15" s="10" t="s">
        <v>2</v>
      </c>
      <c r="O15" s="52" t="s">
        <v>2</v>
      </c>
      <c r="P15" s="10" t="s">
        <v>2</v>
      </c>
      <c r="Q15" s="10" t="s">
        <v>2</v>
      </c>
      <c r="R15" s="44" t="s">
        <v>2</v>
      </c>
      <c r="S15" s="10" t="s">
        <v>2</v>
      </c>
      <c r="T15" s="10" t="s">
        <v>2</v>
      </c>
      <c r="V15" s="119"/>
      <c r="W15" s="119"/>
      <c r="X15" s="119"/>
      <c r="Y15" s="119"/>
      <c r="Z15" s="110"/>
      <c r="AA15" s="119"/>
      <c r="AB15" s="65"/>
    </row>
    <row r="16" spans="1:28" x14ac:dyDescent="0.35">
      <c r="A16" s="11" t="s">
        <v>0</v>
      </c>
      <c r="B16" s="12" t="s">
        <v>0</v>
      </c>
      <c r="C16" s="12"/>
      <c r="D16" s="51">
        <f>SUM(D18:D240)</f>
        <v>99.999999999999901</v>
      </c>
      <c r="E16" s="51">
        <f>SUM(E18:E240)</f>
        <v>100.00000000000001</v>
      </c>
      <c r="F16" s="51">
        <f>SUM(F18:F240)</f>
        <v>100.00000000000001</v>
      </c>
      <c r="G16" s="51">
        <f>SUM(G18:G240)</f>
        <v>99.999999999999972</v>
      </c>
      <c r="H16" s="51">
        <f>SUM(H18:H240)</f>
        <v>99.999999999999972</v>
      </c>
      <c r="I16" s="51">
        <f t="shared" ref="I16" si="0">SUM(I18:I239)</f>
        <v>100</v>
      </c>
      <c r="O16" s="51">
        <f t="shared" ref="O16:AA16" si="1">SUM(O18:O239)</f>
        <v>99.999999999999872</v>
      </c>
      <c r="P16" s="51">
        <f t="shared" si="1"/>
        <v>99.999999999999986</v>
      </c>
      <c r="Q16" s="51">
        <f t="shared" si="1"/>
        <v>100.00000000000001</v>
      </c>
      <c r="R16" s="51">
        <f t="shared" si="1"/>
        <v>99.999999999999943</v>
      </c>
      <c r="S16" s="51">
        <f t="shared" si="1"/>
        <v>100.00000000000003</v>
      </c>
      <c r="T16" s="51">
        <f t="shared" si="1"/>
        <v>99.999999999999986</v>
      </c>
      <c r="V16" s="115">
        <f t="shared" si="1"/>
        <v>121117517.28</v>
      </c>
      <c r="W16" s="115">
        <f t="shared" si="1"/>
        <v>121117517.28000009</v>
      </c>
      <c r="X16" s="114"/>
      <c r="Y16" s="114"/>
      <c r="Z16" s="114"/>
      <c r="AA16" s="115">
        <f>SUM(AA18:AA239)/2</f>
        <v>3662666.8707690705</v>
      </c>
      <c r="AB16" s="65">
        <f>AA16/W16</f>
        <v>3.0240603944198249E-2</v>
      </c>
    </row>
    <row r="17" spans="1:27" s="87" customFormat="1" ht="14" x14ac:dyDescent="0.3">
      <c r="A17" s="18">
        <f>COUNT(B18:B313)</f>
        <v>222</v>
      </c>
      <c r="B17" s="2"/>
      <c r="C17" s="14" t="s">
        <v>1</v>
      </c>
      <c r="D17" s="86" t="s">
        <v>230</v>
      </c>
      <c r="E17" s="86" t="s">
        <v>231</v>
      </c>
      <c r="F17" s="86" t="s">
        <v>232</v>
      </c>
      <c r="G17" s="86" t="s">
        <v>233</v>
      </c>
      <c r="H17" s="86" t="s">
        <v>234</v>
      </c>
      <c r="I17" s="86" t="s">
        <v>235</v>
      </c>
      <c r="K17" s="88"/>
      <c r="L17" s="89" t="s">
        <v>227</v>
      </c>
      <c r="M17" s="89" t="s">
        <v>228</v>
      </c>
      <c r="N17" s="89" t="s">
        <v>229</v>
      </c>
      <c r="O17" s="89" t="s">
        <v>230</v>
      </c>
      <c r="P17" s="89" t="s">
        <v>231</v>
      </c>
      <c r="Q17" s="89" t="s">
        <v>232</v>
      </c>
      <c r="R17" s="89" t="s">
        <v>233</v>
      </c>
      <c r="S17" s="89" t="s">
        <v>234</v>
      </c>
      <c r="T17" s="89" t="s">
        <v>235</v>
      </c>
      <c r="V17" s="63" t="s">
        <v>262</v>
      </c>
      <c r="W17" s="63" t="s">
        <v>262</v>
      </c>
      <c r="X17" s="63" t="s">
        <v>262</v>
      </c>
      <c r="Y17" s="64" t="s">
        <v>2</v>
      </c>
      <c r="AA17" s="74" t="s">
        <v>262</v>
      </c>
    </row>
    <row r="18" spans="1:27" s="87" customFormat="1" ht="14" x14ac:dyDescent="0.3">
      <c r="A18" s="75" t="s">
        <v>10</v>
      </c>
      <c r="B18" s="13">
        <v>11</v>
      </c>
      <c r="C18" s="13"/>
      <c r="D18" s="76">
        <v>72.421384000000003</v>
      </c>
      <c r="E18" s="76">
        <v>55.229928000000001</v>
      </c>
      <c r="F18" s="77">
        <v>81.586270000000027</v>
      </c>
      <c r="G18" s="78">
        <v>62.857644999999998</v>
      </c>
      <c r="H18" s="79">
        <v>52.055177999999998</v>
      </c>
      <c r="I18" s="80">
        <v>73.681959999999947</v>
      </c>
      <c r="J18" s="90"/>
      <c r="K18" s="91"/>
      <c r="L18" s="92" t="s">
        <v>10</v>
      </c>
      <c r="M18" s="93">
        <v>11</v>
      </c>
      <c r="N18" s="94"/>
      <c r="O18" s="95">
        <v>75.178113999999994</v>
      </c>
      <c r="P18" s="95">
        <v>54.573194000000001</v>
      </c>
      <c r="Q18" s="95">
        <v>83.417972000000006</v>
      </c>
      <c r="R18" s="95">
        <v>63.486742999999997</v>
      </c>
      <c r="S18" s="95">
        <v>52.042107999999999</v>
      </c>
      <c r="T18" s="95">
        <v>73.788937000000004</v>
      </c>
      <c r="U18" s="84"/>
      <c r="V18" s="81">
        <f t="shared" ref="V18:V49" si="2">SUMPRODUCT($D$3:$I$3,D18:I18)/100</f>
        <v>74686284.042291641</v>
      </c>
      <c r="W18" s="81">
        <f t="shared" ref="W18:W49" si="3">SUMPRODUCT($D$3:$I$3,O18:T18)/100</f>
        <v>75809800.799870536</v>
      </c>
      <c r="X18" s="81">
        <f t="shared" ref="X18:X49" si="4">W18-V18</f>
        <v>1123516.7575788945</v>
      </c>
      <c r="Y18" s="82">
        <f t="shared" ref="Y18:Y81" si="5">IF(V18&gt;0,X18/V18,"")</f>
        <v>1.5043147105065437E-2</v>
      </c>
      <c r="Z18" s="84"/>
      <c r="AA18" s="83">
        <f t="shared" ref="AA18:AA81" si="6">ABS(X18)</f>
        <v>1123516.7575788945</v>
      </c>
    </row>
    <row r="19" spans="1:27" s="87" customFormat="1" ht="14" x14ac:dyDescent="0.3">
      <c r="A19" s="75" t="s">
        <v>11</v>
      </c>
      <c r="B19" s="13">
        <v>22</v>
      </c>
      <c r="C19" s="13"/>
      <c r="D19" s="76">
        <v>8.4100999999999995E-2</v>
      </c>
      <c r="E19" s="76">
        <v>0.24713399999999999</v>
      </c>
      <c r="F19" s="77">
        <v>8.2373000000000002E-2</v>
      </c>
      <c r="G19" s="78">
        <v>0.32182300000000003</v>
      </c>
      <c r="H19" s="79">
        <v>0.23042899999999999</v>
      </c>
      <c r="I19" s="80">
        <v>0.376249</v>
      </c>
      <c r="J19" s="90"/>
      <c r="K19" s="91"/>
      <c r="L19" s="92" t="s">
        <v>11</v>
      </c>
      <c r="M19" s="93">
        <v>22</v>
      </c>
      <c r="N19" s="94"/>
      <c r="O19" s="95">
        <v>0.10527400000000001</v>
      </c>
      <c r="P19" s="95">
        <v>0.18551699999999999</v>
      </c>
      <c r="Q19" s="95">
        <v>0.11722</v>
      </c>
      <c r="R19" s="95">
        <v>0.20823800000000001</v>
      </c>
      <c r="S19" s="95">
        <v>0.28832000000000002</v>
      </c>
      <c r="T19" s="95">
        <v>0.24121500000000001</v>
      </c>
      <c r="U19" s="84"/>
      <c r="V19" s="81">
        <f t="shared" si="2"/>
        <v>235973.24299676408</v>
      </c>
      <c r="W19" s="81">
        <f t="shared" si="3"/>
        <v>226921.64014913689</v>
      </c>
      <c r="X19" s="81">
        <f t="shared" si="4"/>
        <v>-9051.6028476271895</v>
      </c>
      <c r="Y19" s="82">
        <f t="shared" si="5"/>
        <v>-3.8358598342233721E-2</v>
      </c>
      <c r="Z19" s="84"/>
      <c r="AA19" s="83">
        <f t="shared" si="6"/>
        <v>9051.6028476271895</v>
      </c>
    </row>
    <row r="20" spans="1:27" s="87" customFormat="1" ht="14" x14ac:dyDescent="0.3">
      <c r="A20" s="75" t="s">
        <v>12</v>
      </c>
      <c r="B20" s="13">
        <v>23</v>
      </c>
      <c r="C20" s="13"/>
      <c r="D20" s="76">
        <v>4.385E-3</v>
      </c>
      <c r="E20" s="76">
        <v>1.8700999999999999E-2</v>
      </c>
      <c r="F20" s="77"/>
      <c r="G20" s="78">
        <v>5.3169999999999997E-3</v>
      </c>
      <c r="H20" s="79">
        <v>1.7760000000000001E-2</v>
      </c>
      <c r="I20" s="80"/>
      <c r="J20" s="90"/>
      <c r="K20" s="91"/>
      <c r="L20" s="92" t="s">
        <v>12</v>
      </c>
      <c r="M20" s="93">
        <v>23</v>
      </c>
      <c r="N20" s="94"/>
      <c r="O20" s="95">
        <v>4.7299999999999998E-3</v>
      </c>
      <c r="P20" s="95">
        <v>3.7238E-2</v>
      </c>
      <c r="Q20" s="85"/>
      <c r="R20" s="95">
        <v>2.3340000000000001E-3</v>
      </c>
      <c r="S20" s="95">
        <v>3.6379000000000002E-2</v>
      </c>
      <c r="T20" s="85"/>
      <c r="U20" s="84"/>
      <c r="V20" s="81">
        <f t="shared" si="2"/>
        <v>13774.620413721497</v>
      </c>
      <c r="W20" s="81">
        <f t="shared" si="3"/>
        <v>24572.270515624899</v>
      </c>
      <c r="X20" s="81">
        <f t="shared" si="4"/>
        <v>10797.650101903402</v>
      </c>
      <c r="Y20" s="82">
        <f t="shared" si="5"/>
        <v>0.78388004733309347</v>
      </c>
      <c r="Z20" s="84"/>
      <c r="AA20" s="83">
        <f t="shared" si="6"/>
        <v>10797.650101903402</v>
      </c>
    </row>
    <row r="21" spans="1:27" s="87" customFormat="1" ht="14" x14ac:dyDescent="0.3">
      <c r="A21" s="75" t="s">
        <v>13</v>
      </c>
      <c r="B21" s="13">
        <v>24</v>
      </c>
      <c r="C21" s="13"/>
      <c r="D21" s="76">
        <v>4.6026999999999998E-2</v>
      </c>
      <c r="E21" s="76">
        <v>0.10621899999999999</v>
      </c>
      <c r="F21" s="77"/>
      <c r="G21" s="78">
        <v>1.482E-2</v>
      </c>
      <c r="H21" s="79">
        <v>7.9075000000000006E-2</v>
      </c>
      <c r="I21" s="80"/>
      <c r="J21" s="90"/>
      <c r="K21" s="91"/>
      <c r="L21" s="92" t="s">
        <v>13</v>
      </c>
      <c r="M21" s="93">
        <v>24</v>
      </c>
      <c r="N21" s="94"/>
      <c r="O21" s="95">
        <v>3.3706E-2</v>
      </c>
      <c r="P21" s="95">
        <v>8.7823999999999999E-2</v>
      </c>
      <c r="Q21" s="85"/>
      <c r="R21" s="95">
        <v>2.3203999999999999E-2</v>
      </c>
      <c r="S21" s="95">
        <v>6.7722000000000004E-2</v>
      </c>
      <c r="T21" s="85"/>
      <c r="U21" s="84"/>
      <c r="V21" s="81">
        <f t="shared" si="2"/>
        <v>77708.738209119198</v>
      </c>
      <c r="W21" s="81">
        <f t="shared" si="3"/>
        <v>65025.339359285404</v>
      </c>
      <c r="X21" s="81">
        <f t="shared" si="4"/>
        <v>-12683.398849833793</v>
      </c>
      <c r="Y21" s="82">
        <f t="shared" si="5"/>
        <v>-0.1632171508910871</v>
      </c>
      <c r="Z21" s="84"/>
      <c r="AA21" s="83">
        <f t="shared" si="6"/>
        <v>12683.398849833793</v>
      </c>
    </row>
    <row r="22" spans="1:27" s="87" customFormat="1" ht="14" x14ac:dyDescent="0.3">
      <c r="A22" s="75" t="s">
        <v>14</v>
      </c>
      <c r="B22" s="13">
        <v>27</v>
      </c>
      <c r="C22" s="13"/>
      <c r="D22" s="76">
        <v>1.2838E-2</v>
      </c>
      <c r="E22" s="76">
        <v>2.3626999999999999E-2</v>
      </c>
      <c r="F22" s="77"/>
      <c r="G22" s="78">
        <v>2.1642999999999999E-2</v>
      </c>
      <c r="H22" s="79">
        <v>8.0480999999999997E-2</v>
      </c>
      <c r="I22" s="80"/>
      <c r="J22" s="90"/>
      <c r="K22" s="91"/>
      <c r="L22" s="92" t="s">
        <v>14</v>
      </c>
      <c r="M22" s="93">
        <v>27</v>
      </c>
      <c r="N22" s="94"/>
      <c r="O22" s="95">
        <v>6.4530000000000004E-3</v>
      </c>
      <c r="P22" s="95">
        <v>3.0452E-2</v>
      </c>
      <c r="Q22" s="85"/>
      <c r="R22" s="95">
        <v>1.5730000000000001E-2</v>
      </c>
      <c r="S22" s="95">
        <v>3.0672999999999999E-2</v>
      </c>
      <c r="T22" s="85"/>
      <c r="U22" s="84"/>
      <c r="V22" s="81">
        <f t="shared" si="2"/>
        <v>41934.768976626794</v>
      </c>
      <c r="W22" s="81">
        <f t="shared" si="3"/>
        <v>23932.058230328301</v>
      </c>
      <c r="X22" s="81">
        <f t="shared" si="4"/>
        <v>-18002.710746298493</v>
      </c>
      <c r="Y22" s="82">
        <f t="shared" si="5"/>
        <v>-0.42930272863390934</v>
      </c>
      <c r="Z22" s="84"/>
      <c r="AA22" s="83">
        <f t="shared" si="6"/>
        <v>18002.710746298493</v>
      </c>
    </row>
    <row r="23" spans="1:27" s="87" customFormat="1" ht="14" x14ac:dyDescent="0.3">
      <c r="A23" s="75" t="s">
        <v>15</v>
      </c>
      <c r="B23" s="13">
        <v>29</v>
      </c>
      <c r="C23" s="13"/>
      <c r="D23" s="76">
        <v>2.2152000000000002E-2</v>
      </c>
      <c r="E23" s="76">
        <v>5.7618999999999997E-2</v>
      </c>
      <c r="F23" s="77"/>
      <c r="G23" s="78">
        <v>3.4090000000000001E-3</v>
      </c>
      <c r="H23" s="79">
        <v>6.0291999999999998E-2</v>
      </c>
      <c r="I23" s="80"/>
      <c r="J23" s="90"/>
      <c r="K23" s="91"/>
      <c r="L23" s="92" t="s">
        <v>15</v>
      </c>
      <c r="M23" s="93">
        <v>29</v>
      </c>
      <c r="N23" s="94"/>
      <c r="O23" s="95">
        <v>5.4148000000000002E-2</v>
      </c>
      <c r="P23" s="95">
        <v>8.5574999999999998E-2</v>
      </c>
      <c r="Q23" s="85"/>
      <c r="R23" s="95">
        <v>6.9589999999999999E-3</v>
      </c>
      <c r="S23" s="95">
        <v>5.9482E-2</v>
      </c>
      <c r="T23" s="85"/>
      <c r="U23" s="84"/>
      <c r="V23" s="81">
        <f t="shared" si="2"/>
        <v>45737.914413255901</v>
      </c>
      <c r="W23" s="81">
        <f t="shared" si="3"/>
        <v>67803.593585077702</v>
      </c>
      <c r="X23" s="81">
        <f t="shared" si="4"/>
        <v>22065.679171821801</v>
      </c>
      <c r="Y23" s="82">
        <f t="shared" si="5"/>
        <v>0.48243737072162302</v>
      </c>
      <c r="Z23" s="84"/>
      <c r="AA23" s="83">
        <f t="shared" si="6"/>
        <v>22065.679171821801</v>
      </c>
    </row>
    <row r="24" spans="1:27" s="87" customFormat="1" ht="14" x14ac:dyDescent="0.3">
      <c r="A24" s="75" t="s">
        <v>16</v>
      </c>
      <c r="B24" s="13">
        <v>31</v>
      </c>
      <c r="C24" s="13"/>
      <c r="D24" s="76">
        <v>0.143288</v>
      </c>
      <c r="E24" s="76">
        <v>0.11518</v>
      </c>
      <c r="F24" s="77">
        <v>9.3228000000000005E-2</v>
      </c>
      <c r="G24" s="78">
        <v>0.114632</v>
      </c>
      <c r="H24" s="79">
        <v>8.4917000000000006E-2</v>
      </c>
      <c r="I24" s="80">
        <v>0.12515499999999999</v>
      </c>
      <c r="J24" s="90"/>
      <c r="K24" s="91"/>
      <c r="L24" s="92" t="s">
        <v>16</v>
      </c>
      <c r="M24" s="93">
        <v>31</v>
      </c>
      <c r="N24" s="94"/>
      <c r="O24" s="95">
        <v>6.3474000000000003E-2</v>
      </c>
      <c r="P24" s="95">
        <v>0.118282</v>
      </c>
      <c r="Q24" s="95">
        <v>6.6428000000000001E-2</v>
      </c>
      <c r="R24" s="95">
        <v>0.11963600000000001</v>
      </c>
      <c r="S24" s="95">
        <v>8.4086999999999995E-2</v>
      </c>
      <c r="T24" s="95">
        <v>0.13510800000000001</v>
      </c>
      <c r="U24" s="84"/>
      <c r="V24" s="81">
        <f t="shared" si="2"/>
        <v>141873.2651475805</v>
      </c>
      <c r="W24" s="81">
        <f t="shared" si="3"/>
        <v>108584.43163202649</v>
      </c>
      <c r="X24" s="81">
        <f t="shared" si="4"/>
        <v>-33288.833515554012</v>
      </c>
      <c r="Y24" s="82">
        <f t="shared" si="5"/>
        <v>-0.23463781904875486</v>
      </c>
      <c r="Z24" s="84"/>
      <c r="AA24" s="83">
        <f t="shared" si="6"/>
        <v>33288.833515554012</v>
      </c>
    </row>
    <row r="25" spans="1:27" s="87" customFormat="1" ht="14" x14ac:dyDescent="0.3">
      <c r="A25" s="75" t="s">
        <v>17</v>
      </c>
      <c r="B25" s="13">
        <v>32</v>
      </c>
      <c r="C25" s="13"/>
      <c r="D25" s="76">
        <v>1.1613E-2</v>
      </c>
      <c r="E25" s="76">
        <v>7.5136999999999995E-2</v>
      </c>
      <c r="F25" s="77"/>
      <c r="G25" s="78">
        <v>2.8832E-2</v>
      </c>
      <c r="H25" s="79">
        <v>3.5346000000000002E-2</v>
      </c>
      <c r="I25" s="80"/>
      <c r="J25" s="90"/>
      <c r="K25" s="91"/>
      <c r="L25" s="92" t="s">
        <v>17</v>
      </c>
      <c r="M25" s="93">
        <v>32</v>
      </c>
      <c r="N25" s="94"/>
      <c r="O25" s="95">
        <v>3.6180000000000001E-3</v>
      </c>
      <c r="P25" s="95">
        <v>7.5863E-2</v>
      </c>
      <c r="Q25" s="85"/>
      <c r="R25" s="95">
        <v>3.4079999999999999E-2</v>
      </c>
      <c r="S25" s="95">
        <v>3.9036000000000001E-2</v>
      </c>
      <c r="T25" s="85"/>
      <c r="U25" s="84"/>
      <c r="V25" s="81">
        <f t="shared" si="2"/>
        <v>42402.207758579701</v>
      </c>
      <c r="W25" s="81">
        <f t="shared" si="3"/>
        <v>41230.764213286297</v>
      </c>
      <c r="X25" s="81">
        <f t="shared" si="4"/>
        <v>-1171.4435452934049</v>
      </c>
      <c r="Y25" s="82">
        <f t="shared" si="5"/>
        <v>-2.7626946973212118E-2</v>
      </c>
      <c r="Z25" s="84"/>
      <c r="AA25" s="83">
        <f t="shared" si="6"/>
        <v>1171.4435452934049</v>
      </c>
    </row>
    <row r="26" spans="1:27" s="87" customFormat="1" ht="14" x14ac:dyDescent="0.3">
      <c r="A26" s="75" t="s">
        <v>18</v>
      </c>
      <c r="B26" s="13">
        <v>34</v>
      </c>
      <c r="C26" s="13"/>
      <c r="D26" s="76">
        <v>0.83986400000000005</v>
      </c>
      <c r="E26" s="76">
        <v>0.58814</v>
      </c>
      <c r="F26" s="77">
        <v>0.93649800000000005</v>
      </c>
      <c r="G26" s="78">
        <v>0.74722200000000005</v>
      </c>
      <c r="H26" s="79">
        <v>0.572851</v>
      </c>
      <c r="I26" s="80">
        <v>0.84832799999999997</v>
      </c>
      <c r="J26" s="90"/>
      <c r="K26" s="91"/>
      <c r="L26" s="92" t="s">
        <v>18</v>
      </c>
      <c r="M26" s="93">
        <v>34</v>
      </c>
      <c r="N26" s="94"/>
      <c r="O26" s="95">
        <v>0.83515700000000004</v>
      </c>
      <c r="P26" s="95">
        <v>0.43931500000000001</v>
      </c>
      <c r="Q26" s="95">
        <v>0.92439300000000002</v>
      </c>
      <c r="R26" s="95">
        <v>0.66918299999999997</v>
      </c>
      <c r="S26" s="95">
        <v>0.57670699999999997</v>
      </c>
      <c r="T26" s="95">
        <v>0.76463000000000003</v>
      </c>
      <c r="U26" s="84"/>
      <c r="V26" s="81">
        <f t="shared" si="2"/>
        <v>844804.11673770903</v>
      </c>
      <c r="W26" s="81">
        <f t="shared" si="3"/>
        <v>788987.15631548362</v>
      </c>
      <c r="X26" s="81">
        <f t="shared" si="4"/>
        <v>-55816.960422225413</v>
      </c>
      <c r="Y26" s="82">
        <f t="shared" si="5"/>
        <v>-6.607089065541949E-2</v>
      </c>
      <c r="Z26" s="84"/>
      <c r="AA26" s="83">
        <f t="shared" si="6"/>
        <v>55816.960422225413</v>
      </c>
    </row>
    <row r="27" spans="1:27" s="87" customFormat="1" ht="14" x14ac:dyDescent="0.3">
      <c r="A27" s="75" t="s">
        <v>19</v>
      </c>
      <c r="B27" s="13">
        <v>35</v>
      </c>
      <c r="C27" s="13"/>
      <c r="D27" s="76">
        <v>0.16991899999999999</v>
      </c>
      <c r="E27" s="76">
        <v>0.68198899999999996</v>
      </c>
      <c r="F27" s="77">
        <v>0.19372300000000001</v>
      </c>
      <c r="G27" s="78">
        <v>0.28117199999999998</v>
      </c>
      <c r="H27" s="79">
        <v>0.310058</v>
      </c>
      <c r="I27" s="80">
        <v>0.31966</v>
      </c>
      <c r="J27" s="90"/>
      <c r="K27" s="91"/>
      <c r="L27" s="92" t="s">
        <v>19</v>
      </c>
      <c r="M27" s="93">
        <v>35</v>
      </c>
      <c r="N27" s="94"/>
      <c r="O27" s="95">
        <v>0.120295</v>
      </c>
      <c r="P27" s="95">
        <v>0.42474299999999998</v>
      </c>
      <c r="Q27" s="95">
        <v>0.134071</v>
      </c>
      <c r="R27" s="95">
        <v>0.26475599999999999</v>
      </c>
      <c r="S27" s="95">
        <v>0.26878299999999999</v>
      </c>
      <c r="T27" s="95">
        <v>0.30879099999999998</v>
      </c>
      <c r="U27" s="84"/>
      <c r="V27" s="81">
        <f t="shared" si="2"/>
        <v>412886.39191192202</v>
      </c>
      <c r="W27" s="81">
        <f t="shared" si="3"/>
        <v>303545.01892944716</v>
      </c>
      <c r="X27" s="81">
        <f t="shared" si="4"/>
        <v>-109341.37298247486</v>
      </c>
      <c r="Y27" s="82">
        <f t="shared" si="5"/>
        <v>-0.2648219343731722</v>
      </c>
      <c r="Z27" s="84"/>
      <c r="AA27" s="83">
        <f t="shared" si="6"/>
        <v>109341.37298247486</v>
      </c>
    </row>
    <row r="28" spans="1:27" s="87" customFormat="1" ht="14" x14ac:dyDescent="0.3">
      <c r="A28" s="75" t="s">
        <v>20</v>
      </c>
      <c r="B28" s="13">
        <v>36</v>
      </c>
      <c r="C28" s="13"/>
      <c r="D28" s="76">
        <v>0.40736099999999997</v>
      </c>
      <c r="E28" s="76">
        <v>0.77236099999999996</v>
      </c>
      <c r="F28" s="77">
        <v>0.45537499999999997</v>
      </c>
      <c r="G28" s="78">
        <v>0.93144700000000002</v>
      </c>
      <c r="H28" s="79">
        <v>0.76761400000000002</v>
      </c>
      <c r="I28" s="80">
        <v>1.0701929999999999</v>
      </c>
      <c r="J28" s="90"/>
      <c r="K28" s="91"/>
      <c r="L28" s="92" t="s">
        <v>20</v>
      </c>
      <c r="M28" s="93">
        <v>36</v>
      </c>
      <c r="N28" s="94"/>
      <c r="O28" s="95">
        <v>0.50829599999999997</v>
      </c>
      <c r="P28" s="95">
        <v>0.696801</v>
      </c>
      <c r="Q28" s="95">
        <v>0.55625000000000002</v>
      </c>
      <c r="R28" s="95">
        <v>0.78890300000000002</v>
      </c>
      <c r="S28" s="95">
        <v>0.75226700000000002</v>
      </c>
      <c r="T28" s="95">
        <v>0.89795400000000003</v>
      </c>
      <c r="U28" s="84"/>
      <c r="V28" s="81">
        <f t="shared" si="2"/>
        <v>802764.1228613921</v>
      </c>
      <c r="W28" s="81">
        <f t="shared" si="3"/>
        <v>795857.6023757623</v>
      </c>
      <c r="X28" s="81">
        <f t="shared" si="4"/>
        <v>-6906.5204856297933</v>
      </c>
      <c r="Y28" s="82">
        <f t="shared" si="5"/>
        <v>-8.6034244542618852E-3</v>
      </c>
      <c r="Z28" s="84"/>
      <c r="AA28" s="83">
        <f t="shared" si="6"/>
        <v>6906.5204856297933</v>
      </c>
    </row>
    <row r="29" spans="1:27" s="87" customFormat="1" ht="14" x14ac:dyDescent="0.3">
      <c r="A29" s="75" t="s">
        <v>21</v>
      </c>
      <c r="B29" s="13">
        <v>37</v>
      </c>
      <c r="C29" s="13"/>
      <c r="D29" s="76">
        <v>0.12025</v>
      </c>
      <c r="E29" s="76">
        <v>0.24907599999999999</v>
      </c>
      <c r="F29" s="77"/>
      <c r="G29" s="78">
        <v>0.17264599999999999</v>
      </c>
      <c r="H29" s="79">
        <v>0.193969</v>
      </c>
      <c r="I29" s="80"/>
      <c r="J29" s="90"/>
      <c r="K29" s="91"/>
      <c r="L29" s="92" t="s">
        <v>21</v>
      </c>
      <c r="M29" s="93">
        <v>37</v>
      </c>
      <c r="N29" s="94"/>
      <c r="O29" s="95">
        <v>9.0886999999999996E-2</v>
      </c>
      <c r="P29" s="95">
        <v>0.18992500000000001</v>
      </c>
      <c r="Q29" s="85"/>
      <c r="R29" s="95">
        <v>0.14774300000000001</v>
      </c>
      <c r="S29" s="95">
        <v>0.19317899999999999</v>
      </c>
      <c r="T29" s="85"/>
      <c r="U29" s="84"/>
      <c r="V29" s="81">
        <f t="shared" si="2"/>
        <v>214427.42582667249</v>
      </c>
      <c r="W29" s="81">
        <f t="shared" si="3"/>
        <v>180588.09016574736</v>
      </c>
      <c r="X29" s="81">
        <f t="shared" si="4"/>
        <v>-33839.335660925135</v>
      </c>
      <c r="Y29" s="82">
        <f t="shared" si="5"/>
        <v>-0.157812535082515</v>
      </c>
      <c r="Z29" s="84"/>
      <c r="AA29" s="83">
        <f t="shared" si="6"/>
        <v>33839.335660925135</v>
      </c>
    </row>
    <row r="30" spans="1:27" s="87" customFormat="1" ht="14" x14ac:dyDescent="0.3">
      <c r="A30" s="75" t="s">
        <v>22</v>
      </c>
      <c r="B30" s="13">
        <v>38</v>
      </c>
      <c r="C30" s="13"/>
      <c r="D30" s="76">
        <v>5.4634000000000002E-2</v>
      </c>
      <c r="E30" s="76">
        <v>0.11538</v>
      </c>
      <c r="F30" s="77"/>
      <c r="G30" s="78">
        <v>2.9010000000000001E-2</v>
      </c>
      <c r="H30" s="79">
        <v>9.9889000000000006E-2</v>
      </c>
      <c r="I30" s="80"/>
      <c r="J30" s="90"/>
      <c r="K30" s="91"/>
      <c r="L30" s="92" t="s">
        <v>22</v>
      </c>
      <c r="M30" s="93">
        <v>38</v>
      </c>
      <c r="N30" s="94"/>
      <c r="O30" s="95">
        <v>2.7227999999999999E-2</v>
      </c>
      <c r="P30" s="95">
        <v>6.9986999999999994E-2</v>
      </c>
      <c r="Q30" s="85"/>
      <c r="R30" s="95">
        <v>5.3538000000000002E-2</v>
      </c>
      <c r="S30" s="95">
        <v>0.12003900000000001</v>
      </c>
      <c r="T30" s="85"/>
      <c r="U30" s="84"/>
      <c r="V30" s="81">
        <f t="shared" si="2"/>
        <v>93205.090166714115</v>
      </c>
      <c r="W30" s="81">
        <f t="shared" si="3"/>
        <v>79439.543532218988</v>
      </c>
      <c r="X30" s="81">
        <f t="shared" si="4"/>
        <v>-13765.546634495127</v>
      </c>
      <c r="Y30" s="82">
        <f t="shared" si="5"/>
        <v>-0.14769093200674946</v>
      </c>
      <c r="Z30" s="84"/>
      <c r="AA30" s="83">
        <f t="shared" si="6"/>
        <v>13765.546634495127</v>
      </c>
    </row>
    <row r="31" spans="1:27" s="87" customFormat="1" ht="14" x14ac:dyDescent="0.3">
      <c r="A31" s="75" t="s">
        <v>23</v>
      </c>
      <c r="B31" s="13">
        <v>39</v>
      </c>
      <c r="C31" s="13"/>
      <c r="D31" s="76">
        <v>1.7207E-2</v>
      </c>
      <c r="E31" s="76">
        <v>3.3306000000000002E-2</v>
      </c>
      <c r="F31" s="77"/>
      <c r="G31" s="78">
        <v>5.3220000000000003E-3</v>
      </c>
      <c r="H31" s="79">
        <v>2.6841E-2</v>
      </c>
      <c r="I31" s="80"/>
      <c r="J31" s="90"/>
      <c r="K31" s="91"/>
      <c r="L31" s="92" t="s">
        <v>23</v>
      </c>
      <c r="M31" s="93">
        <v>39</v>
      </c>
      <c r="N31" s="94"/>
      <c r="O31" s="95">
        <v>3.7023E-2</v>
      </c>
      <c r="P31" s="95">
        <v>7.4996999999999994E-2</v>
      </c>
      <c r="Q31" s="85"/>
      <c r="R31" s="95">
        <v>1.8574E-2</v>
      </c>
      <c r="S31" s="95">
        <v>1.338E-2</v>
      </c>
      <c r="T31" s="85"/>
      <c r="U31" s="84"/>
      <c r="V31" s="81">
        <f t="shared" si="2"/>
        <v>26353.4953134309</v>
      </c>
      <c r="W31" s="81">
        <f t="shared" si="3"/>
        <v>44542.580908517491</v>
      </c>
      <c r="X31" s="81">
        <f t="shared" si="4"/>
        <v>18189.085595086592</v>
      </c>
      <c r="Y31" s="82">
        <f t="shared" si="5"/>
        <v>0.69019632419752053</v>
      </c>
      <c r="Z31" s="84"/>
      <c r="AA31" s="83">
        <f t="shared" si="6"/>
        <v>18189.085595086592</v>
      </c>
    </row>
    <row r="32" spans="1:27" s="87" customFormat="1" ht="14" x14ac:dyDescent="0.3">
      <c r="A32" s="75" t="s">
        <v>24</v>
      </c>
      <c r="B32" s="13">
        <v>42</v>
      </c>
      <c r="C32" s="13"/>
      <c r="D32" s="76">
        <v>1.9817000000000001E-2</v>
      </c>
      <c r="E32" s="76">
        <v>6.0229999999999999E-2</v>
      </c>
      <c r="F32" s="77">
        <v>2.2002000000000001E-2</v>
      </c>
      <c r="G32" s="78">
        <v>2.1447000000000001E-2</v>
      </c>
      <c r="H32" s="79">
        <v>5.6704999999999998E-2</v>
      </c>
      <c r="I32" s="80">
        <v>2.3812E-2</v>
      </c>
      <c r="J32" s="90"/>
      <c r="K32" s="91"/>
      <c r="L32" s="92" t="s">
        <v>24</v>
      </c>
      <c r="M32" s="93">
        <v>42</v>
      </c>
      <c r="N32" s="94"/>
      <c r="O32" s="95">
        <v>2.7515999999999999E-2</v>
      </c>
      <c r="P32" s="95">
        <v>0.12125900000000001</v>
      </c>
      <c r="Q32" s="95">
        <v>3.0859999999999999E-2</v>
      </c>
      <c r="R32" s="95">
        <v>2.3465E-2</v>
      </c>
      <c r="S32" s="95">
        <v>6.8404999999999994E-2</v>
      </c>
      <c r="T32" s="95">
        <v>2.741E-2</v>
      </c>
      <c r="U32" s="84"/>
      <c r="V32" s="81">
        <f t="shared" si="2"/>
        <v>47438.656739007703</v>
      </c>
      <c r="W32" s="81">
        <f t="shared" si="3"/>
        <v>71893.269203209202</v>
      </c>
      <c r="X32" s="81">
        <f t="shared" si="4"/>
        <v>24454.612464201498</v>
      </c>
      <c r="Y32" s="82">
        <f t="shared" si="5"/>
        <v>0.515499682015512</v>
      </c>
      <c r="Z32" s="84"/>
      <c r="AA32" s="83">
        <f t="shared" si="6"/>
        <v>24454.612464201498</v>
      </c>
    </row>
    <row r="33" spans="1:27" s="87" customFormat="1" ht="14" x14ac:dyDescent="0.3">
      <c r="A33" s="75" t="s">
        <v>25</v>
      </c>
      <c r="B33" s="13">
        <v>43</v>
      </c>
      <c r="C33" s="13"/>
      <c r="D33" s="76">
        <v>6.2878000000000003E-2</v>
      </c>
      <c r="E33" s="76">
        <v>0.28893999999999997</v>
      </c>
      <c r="F33" s="77">
        <v>6.7699999999999996E-2</v>
      </c>
      <c r="G33" s="78">
        <v>9.5165E-2</v>
      </c>
      <c r="H33" s="79">
        <v>0.241673</v>
      </c>
      <c r="I33" s="80">
        <v>0.107895</v>
      </c>
      <c r="J33" s="90"/>
      <c r="K33" s="91"/>
      <c r="L33" s="92" t="s">
        <v>25</v>
      </c>
      <c r="M33" s="93">
        <v>43</v>
      </c>
      <c r="N33" s="94"/>
      <c r="O33" s="95">
        <v>3.9038999999999997E-2</v>
      </c>
      <c r="P33" s="95">
        <v>0.19912299999999999</v>
      </c>
      <c r="Q33" s="95">
        <v>4.3466999999999999E-2</v>
      </c>
      <c r="R33" s="95">
        <v>0.104515</v>
      </c>
      <c r="S33" s="95">
        <v>0.17224700000000001</v>
      </c>
      <c r="T33" s="95">
        <v>0.120505</v>
      </c>
      <c r="U33" s="84"/>
      <c r="V33" s="81">
        <f t="shared" si="2"/>
        <v>202405.10475483967</v>
      </c>
      <c r="W33" s="81">
        <f t="shared" si="3"/>
        <v>146257.1720583612</v>
      </c>
      <c r="X33" s="81">
        <f t="shared" si="4"/>
        <v>-56147.93269647847</v>
      </c>
      <c r="Y33" s="82">
        <f t="shared" si="5"/>
        <v>-0.27740373823321729</v>
      </c>
      <c r="Z33" s="84"/>
      <c r="AA33" s="83">
        <f t="shared" si="6"/>
        <v>56147.93269647847</v>
      </c>
    </row>
    <row r="34" spans="1:27" s="87" customFormat="1" ht="14" x14ac:dyDescent="0.3">
      <c r="A34" s="75" t="s">
        <v>26</v>
      </c>
      <c r="B34" s="13">
        <v>44</v>
      </c>
      <c r="C34" s="13"/>
      <c r="D34" s="76">
        <v>4.4349999999999997E-3</v>
      </c>
      <c r="E34" s="76">
        <v>2.9860000000000001E-2</v>
      </c>
      <c r="F34" s="77"/>
      <c r="G34" s="78">
        <v>3.2179999999999999E-3</v>
      </c>
      <c r="H34" s="79">
        <v>1.4839E-2</v>
      </c>
      <c r="I34" s="80"/>
      <c r="J34" s="90"/>
      <c r="K34" s="91"/>
      <c r="L34" s="92" t="s">
        <v>26</v>
      </c>
      <c r="M34" s="93">
        <v>44</v>
      </c>
      <c r="N34" s="94"/>
      <c r="O34" s="95">
        <v>3.0330000000000001E-3</v>
      </c>
      <c r="P34" s="95">
        <v>1.1897E-2</v>
      </c>
      <c r="Q34" s="85"/>
      <c r="R34" s="95">
        <v>2.3289999999999999E-3</v>
      </c>
      <c r="S34" s="95">
        <v>1.1776999999999999E-2</v>
      </c>
      <c r="T34" s="85"/>
      <c r="U34" s="84"/>
      <c r="V34" s="81">
        <f t="shared" si="2"/>
        <v>15589.394600674896</v>
      </c>
      <c r="W34" s="81">
        <f t="shared" si="3"/>
        <v>8839.5954874327981</v>
      </c>
      <c r="X34" s="81">
        <f t="shared" si="4"/>
        <v>-6749.7991132420975</v>
      </c>
      <c r="Y34" s="82">
        <f t="shared" si="5"/>
        <v>-0.43297378032562506</v>
      </c>
      <c r="Z34" s="84"/>
      <c r="AA34" s="83">
        <f t="shared" si="6"/>
        <v>6749.7991132420975</v>
      </c>
    </row>
    <row r="35" spans="1:27" s="87" customFormat="1" ht="14" x14ac:dyDescent="0.3">
      <c r="A35" s="75" t="s">
        <v>27</v>
      </c>
      <c r="B35" s="13">
        <v>45</v>
      </c>
      <c r="C35" s="13"/>
      <c r="D35" s="76">
        <v>0.38124200000000003</v>
      </c>
      <c r="E35" s="76">
        <v>0.47372399999999998</v>
      </c>
      <c r="F35" s="77">
        <v>0.41552899999999998</v>
      </c>
      <c r="G35" s="78">
        <v>0.40558499999999997</v>
      </c>
      <c r="H35" s="79">
        <v>0.45413999999999999</v>
      </c>
      <c r="I35" s="80">
        <v>0.45159899999999997</v>
      </c>
      <c r="J35" s="90"/>
      <c r="K35" s="91"/>
      <c r="L35" s="92" t="s">
        <v>27</v>
      </c>
      <c r="M35" s="93">
        <v>45</v>
      </c>
      <c r="N35" s="94"/>
      <c r="O35" s="95">
        <v>0.45089800000000002</v>
      </c>
      <c r="P35" s="95">
        <v>0.356987</v>
      </c>
      <c r="Q35" s="95">
        <v>0.49696899999999999</v>
      </c>
      <c r="R35" s="95">
        <v>0.433479</v>
      </c>
      <c r="S35" s="95">
        <v>0.55980099999999999</v>
      </c>
      <c r="T35" s="95">
        <v>0.49661100000000002</v>
      </c>
      <c r="U35" s="84"/>
      <c r="V35" s="81">
        <f t="shared" si="2"/>
        <v>515263.93464847311</v>
      </c>
      <c r="W35" s="81">
        <f t="shared" si="3"/>
        <v>552134.8004622364</v>
      </c>
      <c r="X35" s="81">
        <f t="shared" si="4"/>
        <v>36870.865813763288</v>
      </c>
      <c r="Y35" s="82">
        <f t="shared" si="5"/>
        <v>7.1557241511416056E-2</v>
      </c>
      <c r="Z35" s="84"/>
      <c r="AA35" s="83">
        <f t="shared" si="6"/>
        <v>36870.865813763288</v>
      </c>
    </row>
    <row r="36" spans="1:27" s="87" customFormat="1" ht="14" x14ac:dyDescent="0.3">
      <c r="A36" s="75" t="s">
        <v>28</v>
      </c>
      <c r="B36" s="13">
        <v>46</v>
      </c>
      <c r="C36" s="13">
        <v>490</v>
      </c>
      <c r="D36" s="76"/>
      <c r="E36" s="76"/>
      <c r="F36" s="77"/>
      <c r="G36" s="78"/>
      <c r="H36" s="79"/>
      <c r="I36" s="80"/>
      <c r="J36" s="90"/>
      <c r="K36" s="91"/>
      <c r="L36" s="92" t="s">
        <v>28</v>
      </c>
      <c r="M36" s="93">
        <v>46</v>
      </c>
      <c r="N36" s="93">
        <v>490</v>
      </c>
      <c r="O36" s="95">
        <v>0</v>
      </c>
      <c r="P36" s="95">
        <v>0</v>
      </c>
      <c r="Q36" s="85"/>
      <c r="R36" s="95">
        <v>0</v>
      </c>
      <c r="S36" s="95">
        <v>0</v>
      </c>
      <c r="T36" s="85"/>
      <c r="U36" s="84"/>
      <c r="V36" s="81">
        <f t="shared" si="2"/>
        <v>0</v>
      </c>
      <c r="W36" s="81">
        <f t="shared" si="3"/>
        <v>0</v>
      </c>
      <c r="X36" s="81">
        <f t="shared" si="4"/>
        <v>0</v>
      </c>
      <c r="Y36" s="82" t="str">
        <f t="shared" si="5"/>
        <v/>
      </c>
      <c r="Z36" s="84"/>
      <c r="AA36" s="83">
        <f t="shared" si="6"/>
        <v>0</v>
      </c>
    </row>
    <row r="37" spans="1:27" s="87" customFormat="1" ht="14" x14ac:dyDescent="0.3">
      <c r="A37" s="75" t="s">
        <v>29</v>
      </c>
      <c r="B37" s="13">
        <v>47</v>
      </c>
      <c r="C37" s="13"/>
      <c r="D37" s="76">
        <v>3.1557000000000002E-2</v>
      </c>
      <c r="E37" s="76">
        <v>4.8672E-2</v>
      </c>
      <c r="F37" s="77"/>
      <c r="G37" s="78">
        <v>2.0091999999999999E-2</v>
      </c>
      <c r="H37" s="79">
        <v>4.1112000000000003E-2</v>
      </c>
      <c r="I37" s="80"/>
      <c r="J37" s="90"/>
      <c r="K37" s="91"/>
      <c r="L37" s="92" t="s">
        <v>29</v>
      </c>
      <c r="M37" s="93">
        <v>47</v>
      </c>
      <c r="N37" s="94"/>
      <c r="O37" s="95">
        <v>3.1717000000000002E-2</v>
      </c>
      <c r="P37" s="95">
        <v>2.2964999999999999E-2</v>
      </c>
      <c r="Q37" s="85"/>
      <c r="R37" s="95">
        <v>3.7032000000000002E-2</v>
      </c>
      <c r="S37" s="95">
        <v>6.0241999999999997E-2</v>
      </c>
      <c r="T37" s="85"/>
      <c r="U37" s="84"/>
      <c r="V37" s="81">
        <f t="shared" si="2"/>
        <v>44064.212028394591</v>
      </c>
      <c r="W37" s="81">
        <f t="shared" si="3"/>
        <v>46122.588746602501</v>
      </c>
      <c r="X37" s="81">
        <f t="shared" si="4"/>
        <v>2058.37671820791</v>
      </c>
      <c r="Y37" s="82">
        <f t="shared" si="5"/>
        <v>4.6713117594875182E-2</v>
      </c>
      <c r="Z37" s="84"/>
      <c r="AA37" s="83">
        <f t="shared" si="6"/>
        <v>2058.37671820791</v>
      </c>
    </row>
    <row r="38" spans="1:27" s="87" customFormat="1" ht="14" x14ac:dyDescent="0.3">
      <c r="A38" s="75" t="s">
        <v>30</v>
      </c>
      <c r="B38" s="13">
        <v>48</v>
      </c>
      <c r="C38" s="13"/>
      <c r="D38" s="76">
        <v>0.48754700000000001</v>
      </c>
      <c r="E38" s="76">
        <v>0.87044100000000002</v>
      </c>
      <c r="F38" s="77">
        <v>0.52546099999999996</v>
      </c>
      <c r="G38" s="78">
        <v>0.85729999999999995</v>
      </c>
      <c r="H38" s="79">
        <v>0.59611700000000001</v>
      </c>
      <c r="I38" s="80">
        <v>0.99724199999999996</v>
      </c>
      <c r="J38" s="90"/>
      <c r="K38" s="91"/>
      <c r="L38" s="92" t="s">
        <v>30</v>
      </c>
      <c r="M38" s="93">
        <v>48</v>
      </c>
      <c r="N38" s="94"/>
      <c r="O38" s="95">
        <v>0.38342300000000001</v>
      </c>
      <c r="P38" s="95">
        <v>1.0086079999999999</v>
      </c>
      <c r="Q38" s="95">
        <v>0.425867</v>
      </c>
      <c r="R38" s="95">
        <v>0.74526800000000004</v>
      </c>
      <c r="S38" s="95">
        <v>0.78916600000000003</v>
      </c>
      <c r="T38" s="95">
        <v>0.86697400000000002</v>
      </c>
      <c r="U38" s="84"/>
      <c r="V38" s="81">
        <f t="shared" si="2"/>
        <v>796616.37627337757</v>
      </c>
      <c r="W38" s="81">
        <f t="shared" si="3"/>
        <v>832480.84425925557</v>
      </c>
      <c r="X38" s="81">
        <f t="shared" si="4"/>
        <v>35864.467985878</v>
      </c>
      <c r="Y38" s="82">
        <f t="shared" si="5"/>
        <v>4.5021002648293874E-2</v>
      </c>
      <c r="Z38" s="84"/>
      <c r="AA38" s="83">
        <f t="shared" si="6"/>
        <v>35864.467985878</v>
      </c>
    </row>
    <row r="39" spans="1:27" s="87" customFormat="1" ht="14" x14ac:dyDescent="0.3">
      <c r="A39" s="75" t="s">
        <v>31</v>
      </c>
      <c r="B39" s="13">
        <v>49</v>
      </c>
      <c r="C39" s="13"/>
      <c r="D39" s="76">
        <v>4.6045999999999997E-2</v>
      </c>
      <c r="E39" s="76">
        <v>7.4323E-2</v>
      </c>
      <c r="F39" s="77">
        <v>4.9917000000000003E-2</v>
      </c>
      <c r="G39" s="78">
        <v>0.134601</v>
      </c>
      <c r="H39" s="79">
        <v>4.5346999999999998E-2</v>
      </c>
      <c r="I39" s="80">
        <v>0.15939300000000001</v>
      </c>
      <c r="J39" s="90"/>
      <c r="K39" s="91"/>
      <c r="L39" s="92" t="s">
        <v>31</v>
      </c>
      <c r="M39" s="93">
        <v>49</v>
      </c>
      <c r="N39" s="94"/>
      <c r="O39" s="95">
        <v>5.9998000000000003E-2</v>
      </c>
      <c r="P39" s="95">
        <v>7.2384000000000004E-2</v>
      </c>
      <c r="Q39" s="95">
        <v>6.6722000000000004E-2</v>
      </c>
      <c r="R39" s="95">
        <v>7.0542999999999995E-2</v>
      </c>
      <c r="S39" s="95">
        <v>9.3601000000000004E-2</v>
      </c>
      <c r="T39" s="95">
        <v>8.2007999999999998E-2</v>
      </c>
      <c r="U39" s="84"/>
      <c r="V39" s="81">
        <f t="shared" si="2"/>
        <v>78872.002571751786</v>
      </c>
      <c r="W39" s="81">
        <f t="shared" si="3"/>
        <v>88807.215477112899</v>
      </c>
      <c r="X39" s="81">
        <f t="shared" si="4"/>
        <v>9935.2129053611134</v>
      </c>
      <c r="Y39" s="82">
        <f t="shared" si="5"/>
        <v>0.1259662818415547</v>
      </c>
      <c r="Z39" s="84"/>
      <c r="AA39" s="83">
        <f t="shared" si="6"/>
        <v>9935.2129053611134</v>
      </c>
    </row>
    <row r="40" spans="1:27" s="87" customFormat="1" ht="14" x14ac:dyDescent="0.3">
      <c r="A40" s="75" t="s">
        <v>32</v>
      </c>
      <c r="B40" s="13">
        <v>51</v>
      </c>
      <c r="C40" s="13"/>
      <c r="D40" s="76">
        <v>1.3811E-2</v>
      </c>
      <c r="E40" s="76">
        <v>2.1440000000000001E-2</v>
      </c>
      <c r="F40" s="77">
        <v>6.2234999999999999E-2</v>
      </c>
      <c r="G40" s="78">
        <v>4.8587999999999999E-2</v>
      </c>
      <c r="H40" s="79">
        <v>5.4559999999999997E-2</v>
      </c>
      <c r="I40" s="80">
        <v>6.2212999999999997E-2</v>
      </c>
      <c r="J40" s="90"/>
      <c r="K40" s="91"/>
      <c r="L40" s="92" t="s">
        <v>32</v>
      </c>
      <c r="M40" s="93">
        <v>51</v>
      </c>
      <c r="N40" s="94"/>
      <c r="O40" s="95">
        <v>3.6768000000000002E-2</v>
      </c>
      <c r="P40" s="95">
        <v>1.056E-2</v>
      </c>
      <c r="Q40" s="95">
        <v>4.0922E-2</v>
      </c>
      <c r="R40" s="95">
        <v>6.9351999999999997E-2</v>
      </c>
      <c r="S40" s="95">
        <v>8.2593E-2</v>
      </c>
      <c r="T40" s="95">
        <v>8.0631999999999995E-2</v>
      </c>
      <c r="U40" s="84"/>
      <c r="V40" s="81">
        <f t="shared" si="2"/>
        <v>38083.745129375791</v>
      </c>
      <c r="W40" s="81">
        <f t="shared" si="3"/>
        <v>57736.063879714886</v>
      </c>
      <c r="X40" s="81">
        <f t="shared" si="4"/>
        <v>19652.318750339095</v>
      </c>
      <c r="Y40" s="82">
        <f t="shared" si="5"/>
        <v>0.51602904818256257</v>
      </c>
      <c r="Z40" s="84"/>
      <c r="AA40" s="83">
        <f t="shared" si="6"/>
        <v>19652.318750339095</v>
      </c>
    </row>
    <row r="41" spans="1:27" s="87" customFormat="1" ht="14" x14ac:dyDescent="0.3">
      <c r="A41" s="75" t="s">
        <v>33</v>
      </c>
      <c r="B41" s="13">
        <v>52</v>
      </c>
      <c r="C41" s="13"/>
      <c r="D41" s="76">
        <v>0.49085600000000001</v>
      </c>
      <c r="E41" s="76">
        <v>0.54715400000000003</v>
      </c>
      <c r="F41" s="77">
        <v>0.63690100000000005</v>
      </c>
      <c r="G41" s="78">
        <v>0.49494700000000003</v>
      </c>
      <c r="H41" s="79">
        <v>0.51817999999999997</v>
      </c>
      <c r="I41" s="80">
        <v>0.57400799999999996</v>
      </c>
      <c r="J41" s="90"/>
      <c r="K41" s="91"/>
      <c r="L41" s="92" t="s">
        <v>33</v>
      </c>
      <c r="M41" s="93">
        <v>52</v>
      </c>
      <c r="N41" s="94"/>
      <c r="O41" s="95">
        <v>0.29182200000000003</v>
      </c>
      <c r="P41" s="95">
        <v>0.58675299999999997</v>
      </c>
      <c r="Q41" s="95">
        <v>0.319795</v>
      </c>
      <c r="R41" s="95">
        <v>0.47202100000000002</v>
      </c>
      <c r="S41" s="95">
        <v>0.49355399999999999</v>
      </c>
      <c r="T41" s="95">
        <v>0.54161400000000004</v>
      </c>
      <c r="U41" s="84"/>
      <c r="V41" s="81">
        <f t="shared" si="2"/>
        <v>619707.30114805338</v>
      </c>
      <c r="W41" s="81">
        <f t="shared" si="3"/>
        <v>532086.20123019512</v>
      </c>
      <c r="X41" s="81">
        <f t="shared" si="4"/>
        <v>-87621.099917858257</v>
      </c>
      <c r="Y41" s="82">
        <f t="shared" si="5"/>
        <v>-0.14139110472885139</v>
      </c>
      <c r="Z41" s="84"/>
      <c r="AA41" s="83">
        <f t="shared" si="6"/>
        <v>87621.099917858257</v>
      </c>
    </row>
    <row r="42" spans="1:27" s="87" customFormat="1" ht="14" x14ac:dyDescent="0.3">
      <c r="A42" s="75" t="s">
        <v>34</v>
      </c>
      <c r="B42" s="13">
        <v>53</v>
      </c>
      <c r="C42" s="13"/>
      <c r="D42" s="76">
        <v>0.19022800000000001</v>
      </c>
      <c r="E42" s="76">
        <v>0.396619</v>
      </c>
      <c r="F42" s="77">
        <v>0.34839500000000001</v>
      </c>
      <c r="G42" s="78">
        <v>0.14379500000000001</v>
      </c>
      <c r="H42" s="79">
        <v>0.224019</v>
      </c>
      <c r="I42" s="80">
        <v>0.19708999999999999</v>
      </c>
      <c r="J42" s="90"/>
      <c r="K42" s="91"/>
      <c r="L42" s="92" t="s">
        <v>34</v>
      </c>
      <c r="M42" s="93">
        <v>53</v>
      </c>
      <c r="N42" s="94"/>
      <c r="O42" s="95">
        <v>0.14979300000000001</v>
      </c>
      <c r="P42" s="95">
        <v>0.296597</v>
      </c>
      <c r="Q42" s="95">
        <v>0.16608200000000001</v>
      </c>
      <c r="R42" s="95">
        <v>0.17602200000000001</v>
      </c>
      <c r="S42" s="95">
        <v>0.28250999999999998</v>
      </c>
      <c r="T42" s="95">
        <v>0.198904</v>
      </c>
      <c r="U42" s="84"/>
      <c r="V42" s="81">
        <f t="shared" si="2"/>
        <v>290596.30088900978</v>
      </c>
      <c r="W42" s="81">
        <f t="shared" si="3"/>
        <v>269694.31472044927</v>
      </c>
      <c r="X42" s="81">
        <f t="shared" si="4"/>
        <v>-20901.986168560514</v>
      </c>
      <c r="Y42" s="82">
        <f t="shared" si="5"/>
        <v>-7.1927915477987478E-2</v>
      </c>
      <c r="Z42" s="84"/>
      <c r="AA42" s="83">
        <f t="shared" si="6"/>
        <v>20901.986168560514</v>
      </c>
    </row>
    <row r="43" spans="1:27" s="87" customFormat="1" ht="14" x14ac:dyDescent="0.3">
      <c r="A43" s="75" t="s">
        <v>35</v>
      </c>
      <c r="B43" s="13">
        <v>55</v>
      </c>
      <c r="C43" s="13"/>
      <c r="D43" s="76">
        <v>3.9205999999999998E-2</v>
      </c>
      <c r="E43" s="76">
        <v>0.128664</v>
      </c>
      <c r="F43" s="77"/>
      <c r="G43" s="78">
        <v>2.0837000000000001E-2</v>
      </c>
      <c r="H43" s="79">
        <v>7.4971999999999997E-2</v>
      </c>
      <c r="I43" s="80"/>
      <c r="J43" s="90"/>
      <c r="K43" s="91"/>
      <c r="L43" s="92" t="s">
        <v>35</v>
      </c>
      <c r="M43" s="93">
        <v>55</v>
      </c>
      <c r="N43" s="94"/>
      <c r="O43" s="95">
        <v>2.7425000000000001E-2</v>
      </c>
      <c r="P43" s="95">
        <v>0.25029600000000002</v>
      </c>
      <c r="Q43" s="85"/>
      <c r="R43" s="95">
        <v>1.7656000000000002E-2</v>
      </c>
      <c r="S43" s="95">
        <v>0.14582899999999999</v>
      </c>
      <c r="T43" s="85"/>
      <c r="U43" s="84"/>
      <c r="V43" s="81">
        <f t="shared" si="2"/>
        <v>80705.250183003198</v>
      </c>
      <c r="W43" s="81">
        <f t="shared" si="3"/>
        <v>131727.87525332349</v>
      </c>
      <c r="X43" s="81">
        <f t="shared" si="4"/>
        <v>51022.625070320297</v>
      </c>
      <c r="Y43" s="82">
        <f t="shared" si="5"/>
        <v>0.63220949014622885</v>
      </c>
      <c r="Z43" s="84"/>
      <c r="AA43" s="83">
        <f t="shared" si="6"/>
        <v>51022.625070320297</v>
      </c>
    </row>
    <row r="44" spans="1:27" s="87" customFormat="1" ht="14" x14ac:dyDescent="0.3">
      <c r="A44" s="75" t="s">
        <v>36</v>
      </c>
      <c r="B44" s="13">
        <v>56</v>
      </c>
      <c r="C44" s="13"/>
      <c r="D44" s="76">
        <v>1.6296000000000001E-2</v>
      </c>
      <c r="E44" s="76">
        <v>9.2759999999999995E-2</v>
      </c>
      <c r="F44" s="77"/>
      <c r="G44" s="78">
        <v>9.1850000000000005E-3</v>
      </c>
      <c r="H44" s="79">
        <v>4.4164000000000002E-2</v>
      </c>
      <c r="I44" s="80"/>
      <c r="J44" s="90"/>
      <c r="K44" s="91"/>
      <c r="L44" s="92" t="s">
        <v>36</v>
      </c>
      <c r="M44" s="93">
        <v>56</v>
      </c>
      <c r="N44" s="94"/>
      <c r="O44" s="95">
        <v>1.0879E-2</v>
      </c>
      <c r="P44" s="95">
        <v>3.9282999999999998E-2</v>
      </c>
      <c r="Q44" s="85"/>
      <c r="R44" s="95">
        <v>1.1327E-2</v>
      </c>
      <c r="S44" s="95">
        <v>3.6924999999999999E-2</v>
      </c>
      <c r="T44" s="85"/>
      <c r="U44" s="84"/>
      <c r="V44" s="81">
        <f t="shared" si="2"/>
        <v>48759.048783767597</v>
      </c>
      <c r="W44" s="81">
        <f t="shared" si="3"/>
        <v>29565.5395200106</v>
      </c>
      <c r="X44" s="81">
        <f t="shared" si="4"/>
        <v>-19193.509263756998</v>
      </c>
      <c r="Y44" s="82">
        <f t="shared" si="5"/>
        <v>-0.39363994463621937</v>
      </c>
      <c r="Z44" s="84"/>
      <c r="AA44" s="83">
        <f t="shared" si="6"/>
        <v>19193.509263756998</v>
      </c>
    </row>
    <row r="45" spans="1:27" s="87" customFormat="1" ht="14" x14ac:dyDescent="0.3">
      <c r="A45" s="75" t="s">
        <v>37</v>
      </c>
      <c r="B45" s="13">
        <v>61</v>
      </c>
      <c r="C45" s="13"/>
      <c r="D45" s="76">
        <v>3.5029999999999999E-2</v>
      </c>
      <c r="E45" s="76">
        <v>7.9644999999999994E-2</v>
      </c>
      <c r="F45" s="77"/>
      <c r="G45" s="78">
        <v>2.4885000000000001E-2</v>
      </c>
      <c r="H45" s="79">
        <v>5.731E-3</v>
      </c>
      <c r="I45" s="80"/>
      <c r="J45" s="90"/>
      <c r="K45" s="91"/>
      <c r="L45" s="92" t="s">
        <v>37</v>
      </c>
      <c r="M45" s="93">
        <v>61</v>
      </c>
      <c r="N45" s="94"/>
      <c r="O45" s="95">
        <v>1.9866000000000002E-2</v>
      </c>
      <c r="P45" s="95">
        <v>0.19788700000000001</v>
      </c>
      <c r="Q45" s="85"/>
      <c r="R45" s="95">
        <v>1.7410999999999999E-2</v>
      </c>
      <c r="S45" s="95">
        <v>2.9637E-2</v>
      </c>
      <c r="T45" s="85"/>
      <c r="U45" s="84"/>
      <c r="V45" s="81">
        <f t="shared" si="2"/>
        <v>43598.748463762393</v>
      </c>
      <c r="W45" s="81">
        <f t="shared" si="3"/>
        <v>76291.14478771</v>
      </c>
      <c r="X45" s="81">
        <f t="shared" si="4"/>
        <v>32692.396323947607</v>
      </c>
      <c r="Y45" s="82">
        <f t="shared" si="5"/>
        <v>0.7498471280917679</v>
      </c>
      <c r="Z45" s="84"/>
      <c r="AA45" s="83">
        <f t="shared" si="6"/>
        <v>32692.396323947607</v>
      </c>
    </row>
    <row r="46" spans="1:27" s="87" customFormat="1" ht="14" x14ac:dyDescent="0.3">
      <c r="A46" s="75" t="s">
        <v>38</v>
      </c>
      <c r="B46" s="13">
        <v>62</v>
      </c>
      <c r="C46" s="13"/>
      <c r="D46" s="76">
        <v>1.181424</v>
      </c>
      <c r="E46" s="76">
        <v>0.38706000000000002</v>
      </c>
      <c r="F46" s="77">
        <v>1.1951750000000001</v>
      </c>
      <c r="G46" s="78">
        <v>0.69335899999999995</v>
      </c>
      <c r="H46" s="79">
        <v>1.2186250000000001</v>
      </c>
      <c r="I46" s="80">
        <v>0.69867199999999996</v>
      </c>
      <c r="J46" s="90"/>
      <c r="K46" s="91"/>
      <c r="L46" s="92" t="s">
        <v>38</v>
      </c>
      <c r="M46" s="93">
        <v>62</v>
      </c>
      <c r="N46" s="94"/>
      <c r="O46" s="95">
        <v>0.46868399999999999</v>
      </c>
      <c r="P46" s="95">
        <v>0.52441400000000005</v>
      </c>
      <c r="Q46" s="95">
        <v>0.52060200000000001</v>
      </c>
      <c r="R46" s="95">
        <v>0.64910000000000001</v>
      </c>
      <c r="S46" s="95">
        <v>0.59457199999999999</v>
      </c>
      <c r="T46" s="95">
        <v>0.75276600000000005</v>
      </c>
      <c r="U46" s="84"/>
      <c r="V46" s="81">
        <f t="shared" si="2"/>
        <v>1136802.0887036128</v>
      </c>
      <c r="W46" s="81">
        <f t="shared" si="3"/>
        <v>655323.0003468449</v>
      </c>
      <c r="X46" s="81">
        <f t="shared" si="4"/>
        <v>-481479.0883567679</v>
      </c>
      <c r="Y46" s="82">
        <f t="shared" si="5"/>
        <v>-0.42353818060436305</v>
      </c>
      <c r="Z46" s="84"/>
      <c r="AA46" s="83">
        <f t="shared" si="6"/>
        <v>481479.0883567679</v>
      </c>
    </row>
    <row r="47" spans="1:27" s="87" customFormat="1" ht="14" x14ac:dyDescent="0.3">
      <c r="A47" s="75" t="s">
        <v>39</v>
      </c>
      <c r="B47" s="13">
        <v>64</v>
      </c>
      <c r="C47" s="13"/>
      <c r="D47" s="76">
        <v>0.16054599999999999</v>
      </c>
      <c r="E47" s="76">
        <v>0.75002400000000002</v>
      </c>
      <c r="F47" s="77">
        <v>0.18212400000000001</v>
      </c>
      <c r="G47" s="78">
        <v>0.43383300000000002</v>
      </c>
      <c r="H47" s="79">
        <v>0.34525699999999998</v>
      </c>
      <c r="I47" s="80">
        <v>0.50051400000000001</v>
      </c>
      <c r="J47" s="90"/>
      <c r="K47" s="91"/>
      <c r="L47" s="92" t="s">
        <v>39</v>
      </c>
      <c r="M47" s="93">
        <v>64</v>
      </c>
      <c r="N47" s="94"/>
      <c r="O47" s="95">
        <v>0.15321100000000001</v>
      </c>
      <c r="P47" s="95">
        <v>0.39628999999999998</v>
      </c>
      <c r="Q47" s="95">
        <v>0.170018</v>
      </c>
      <c r="R47" s="95">
        <v>0.42240100000000003</v>
      </c>
      <c r="S47" s="95">
        <v>0.39073600000000003</v>
      </c>
      <c r="T47" s="95">
        <v>0.49050100000000002</v>
      </c>
      <c r="U47" s="84"/>
      <c r="V47" s="81">
        <f t="shared" si="2"/>
        <v>465752.38733162731</v>
      </c>
      <c r="W47" s="81">
        <f t="shared" si="3"/>
        <v>376887.18827484804</v>
      </c>
      <c r="X47" s="81">
        <f t="shared" si="4"/>
        <v>-88865.199056779267</v>
      </c>
      <c r="Y47" s="82">
        <f t="shared" si="5"/>
        <v>-0.19079923468756163</v>
      </c>
      <c r="Z47" s="84"/>
      <c r="AA47" s="83">
        <f t="shared" si="6"/>
        <v>88865.199056779267</v>
      </c>
    </row>
    <row r="48" spans="1:27" s="87" customFormat="1" ht="14" x14ac:dyDescent="0.3">
      <c r="A48" s="75" t="s">
        <v>40</v>
      </c>
      <c r="B48" s="13">
        <v>65</v>
      </c>
      <c r="C48" s="13"/>
      <c r="D48" s="76">
        <v>0.351742</v>
      </c>
      <c r="E48" s="76">
        <v>0.44287700000000002</v>
      </c>
      <c r="F48" s="77">
        <v>0.395957</v>
      </c>
      <c r="G48" s="78">
        <v>0.68753500000000001</v>
      </c>
      <c r="H48" s="79">
        <v>0.53728100000000001</v>
      </c>
      <c r="I48" s="80">
        <v>0.80170200000000003</v>
      </c>
      <c r="J48" s="90"/>
      <c r="K48" s="91"/>
      <c r="L48" s="92" t="s">
        <v>40</v>
      </c>
      <c r="M48" s="93">
        <v>65</v>
      </c>
      <c r="N48" s="94"/>
      <c r="O48" s="95">
        <v>0.40414099999999997</v>
      </c>
      <c r="P48" s="95">
        <v>0.48968600000000001</v>
      </c>
      <c r="Q48" s="95">
        <v>0.445216</v>
      </c>
      <c r="R48" s="95">
        <v>0.72763900000000004</v>
      </c>
      <c r="S48" s="95">
        <v>0.63812400000000002</v>
      </c>
      <c r="T48" s="95">
        <v>0.84180999999999995</v>
      </c>
      <c r="U48" s="84"/>
      <c r="V48" s="81">
        <f t="shared" si="2"/>
        <v>569931.998515115</v>
      </c>
      <c r="W48" s="81">
        <f t="shared" si="3"/>
        <v>645341.63279590278</v>
      </c>
      <c r="X48" s="81">
        <f t="shared" si="4"/>
        <v>75409.634280787781</v>
      </c>
      <c r="Y48" s="82">
        <f t="shared" si="5"/>
        <v>0.13231338910125759</v>
      </c>
      <c r="Z48" s="84"/>
      <c r="AA48" s="83">
        <f t="shared" si="6"/>
        <v>75409.634280787781</v>
      </c>
    </row>
    <row r="49" spans="1:27" s="87" customFormat="1" ht="14" x14ac:dyDescent="0.3">
      <c r="A49" s="75" t="s">
        <v>41</v>
      </c>
      <c r="B49" s="13">
        <v>66</v>
      </c>
      <c r="C49" s="13"/>
      <c r="D49" s="76">
        <v>1.6808E-2</v>
      </c>
      <c r="E49" s="76">
        <v>6.8607000000000001E-2</v>
      </c>
      <c r="F49" s="77">
        <v>1.8957999999999999E-2</v>
      </c>
      <c r="G49" s="78">
        <v>2.0160999999999998E-2</v>
      </c>
      <c r="H49" s="79">
        <v>9.0995999999999994E-2</v>
      </c>
      <c r="I49" s="80">
        <v>2.3633000000000001E-2</v>
      </c>
      <c r="J49" s="90"/>
      <c r="K49" s="91"/>
      <c r="L49" s="92" t="s">
        <v>41</v>
      </c>
      <c r="M49" s="93">
        <v>66</v>
      </c>
      <c r="N49" s="94"/>
      <c r="O49" s="95">
        <v>7.664E-2</v>
      </c>
      <c r="P49" s="95">
        <v>8.4212999999999996E-2</v>
      </c>
      <c r="Q49" s="95">
        <v>8.5448999999999997E-2</v>
      </c>
      <c r="R49" s="95">
        <v>2.4625999999999999E-2</v>
      </c>
      <c r="S49" s="95">
        <v>5.0888999999999997E-2</v>
      </c>
      <c r="T49" s="95">
        <v>2.8253E-2</v>
      </c>
      <c r="U49" s="84"/>
      <c r="V49" s="81">
        <f t="shared" si="2"/>
        <v>59308.729679841104</v>
      </c>
      <c r="W49" s="81">
        <f t="shared" si="3"/>
        <v>77529.488127470584</v>
      </c>
      <c r="X49" s="81">
        <f t="shared" si="4"/>
        <v>18220.75844762948</v>
      </c>
      <c r="Y49" s="82">
        <f t="shared" si="5"/>
        <v>0.30721882842523052</v>
      </c>
      <c r="Z49" s="84"/>
      <c r="AA49" s="83">
        <f t="shared" si="6"/>
        <v>18220.75844762948</v>
      </c>
    </row>
    <row r="50" spans="1:27" s="87" customFormat="1" ht="14" x14ac:dyDescent="0.3">
      <c r="A50" s="75" t="s">
        <v>42</v>
      </c>
      <c r="B50" s="13">
        <v>67</v>
      </c>
      <c r="C50" s="13"/>
      <c r="D50" s="76">
        <v>5.2560000000000003E-3</v>
      </c>
      <c r="E50" s="76">
        <v>1.1364000000000001E-2</v>
      </c>
      <c r="F50" s="77"/>
      <c r="G50" s="78">
        <v>4.7699999999999999E-4</v>
      </c>
      <c r="H50" s="79">
        <v>6.3249999999999999E-3</v>
      </c>
      <c r="I50" s="80"/>
      <c r="J50" s="90"/>
      <c r="K50" s="91"/>
      <c r="L50" s="92" t="s">
        <v>42</v>
      </c>
      <c r="M50" s="93">
        <v>67</v>
      </c>
      <c r="N50" s="94"/>
      <c r="O50" s="95">
        <v>1.8489999999999999E-3</v>
      </c>
      <c r="P50" s="95">
        <v>1.5393E-2</v>
      </c>
      <c r="Q50" s="85"/>
      <c r="R50" s="95">
        <v>6.11E-4</v>
      </c>
      <c r="S50" s="95">
        <v>1.1139E-2</v>
      </c>
      <c r="T50" s="85"/>
      <c r="U50" s="84"/>
      <c r="V50" s="81">
        <f t="shared" ref="V50:V81" si="7">SUMPRODUCT($D$3:$I$3,D50:I50)/100</f>
        <v>7575.0901668549004</v>
      </c>
      <c r="W50" s="81">
        <f t="shared" ref="W50:W81" si="8">SUMPRODUCT($D$3:$I$3,O50:T50)/100</f>
        <v>8790.0393035545985</v>
      </c>
      <c r="X50" s="81">
        <f t="shared" ref="X50:X81" si="9">W50-V50</f>
        <v>1214.9491366996981</v>
      </c>
      <c r="Y50" s="82">
        <f t="shared" si="5"/>
        <v>0.16038741585093666</v>
      </c>
      <c r="Z50" s="84"/>
      <c r="AA50" s="83">
        <f t="shared" si="6"/>
        <v>1214.9491366996981</v>
      </c>
    </row>
    <row r="51" spans="1:27" s="87" customFormat="1" ht="14" x14ac:dyDescent="0.3">
      <c r="A51" s="75" t="s">
        <v>43</v>
      </c>
      <c r="B51" s="13">
        <v>69</v>
      </c>
      <c r="C51" s="13"/>
      <c r="D51" s="76">
        <v>1.2063000000000001E-2</v>
      </c>
      <c r="E51" s="76">
        <v>1.5599E-2</v>
      </c>
      <c r="F51" s="77">
        <v>1.3265000000000001E-2</v>
      </c>
      <c r="G51" s="78">
        <v>6.0359999999999997E-3</v>
      </c>
      <c r="H51" s="79">
        <v>3.3550999999999997E-2</v>
      </c>
      <c r="I51" s="80">
        <v>7.2859999999999999E-3</v>
      </c>
      <c r="J51" s="90"/>
      <c r="K51" s="91"/>
      <c r="L51" s="92" t="s">
        <v>43</v>
      </c>
      <c r="M51" s="93">
        <v>69</v>
      </c>
      <c r="N51" s="94"/>
      <c r="O51" s="95">
        <v>1.3421000000000001E-2</v>
      </c>
      <c r="P51" s="95">
        <v>2.5377E-2</v>
      </c>
      <c r="Q51" s="95">
        <v>1.5014E-2</v>
      </c>
      <c r="R51" s="95">
        <v>1.491E-2</v>
      </c>
      <c r="S51" s="95">
        <v>2.4032999999999999E-2</v>
      </c>
      <c r="T51" s="95">
        <v>1.7453E-2</v>
      </c>
      <c r="U51" s="84"/>
      <c r="V51" s="81">
        <f t="shared" si="7"/>
        <v>21481.510083299199</v>
      </c>
      <c r="W51" s="81">
        <f t="shared" si="8"/>
        <v>23267.403777880798</v>
      </c>
      <c r="X51" s="81">
        <f t="shared" si="9"/>
        <v>1785.8936945815985</v>
      </c>
      <c r="Y51" s="82">
        <f t="shared" si="5"/>
        <v>8.3136319916821938E-2</v>
      </c>
      <c r="Z51" s="84"/>
      <c r="AA51" s="83">
        <f t="shared" si="6"/>
        <v>1785.8936945815985</v>
      </c>
    </row>
    <row r="52" spans="1:27" s="87" customFormat="1" ht="14" x14ac:dyDescent="0.3">
      <c r="A52" s="75" t="s">
        <v>44</v>
      </c>
      <c r="B52" s="13">
        <v>71</v>
      </c>
      <c r="C52" s="13"/>
      <c r="D52" s="76">
        <v>4.0000000000000002E-4</v>
      </c>
      <c r="E52" s="76">
        <v>9.5499999999999995E-3</v>
      </c>
      <c r="F52" s="77"/>
      <c r="G52" s="78">
        <v>1.4673E-2</v>
      </c>
      <c r="H52" s="79">
        <v>3.9299000000000001E-2</v>
      </c>
      <c r="I52" s="80"/>
      <c r="J52" s="90"/>
      <c r="K52" s="91"/>
      <c r="L52" s="92" t="s">
        <v>44</v>
      </c>
      <c r="M52" s="93">
        <v>71</v>
      </c>
      <c r="N52" s="94"/>
      <c r="O52" s="95">
        <v>7.9290000000000003E-3</v>
      </c>
      <c r="P52" s="95">
        <v>2.7269999999999998E-3</v>
      </c>
      <c r="Q52" s="85"/>
      <c r="R52" s="95">
        <v>8.3260000000000001E-3</v>
      </c>
      <c r="S52" s="95">
        <v>2.8791000000000001E-2</v>
      </c>
      <c r="T52" s="85"/>
      <c r="U52" s="84"/>
      <c r="V52" s="81">
        <f t="shared" si="7"/>
        <v>18085.346352038901</v>
      </c>
      <c r="W52" s="81">
        <f t="shared" si="8"/>
        <v>14964.388689907599</v>
      </c>
      <c r="X52" s="81">
        <f t="shared" si="9"/>
        <v>-3120.9576621313026</v>
      </c>
      <c r="Y52" s="82">
        <f t="shared" si="5"/>
        <v>-0.17256831035361692</v>
      </c>
      <c r="Z52" s="84"/>
      <c r="AA52" s="83">
        <f t="shared" si="6"/>
        <v>3120.9576621313026</v>
      </c>
    </row>
    <row r="53" spans="1:27" s="87" customFormat="1" ht="14" x14ac:dyDescent="0.3">
      <c r="A53" s="75" t="s">
        <v>45</v>
      </c>
      <c r="B53" s="13">
        <v>72</v>
      </c>
      <c r="C53" s="13"/>
      <c r="D53" s="76">
        <v>2.0957240000000001</v>
      </c>
      <c r="E53" s="76">
        <v>4.0929609999999998</v>
      </c>
      <c r="F53" s="77">
        <v>2.3350390000000001</v>
      </c>
      <c r="G53" s="78">
        <v>2.9558990000000001</v>
      </c>
      <c r="H53" s="79">
        <v>2.3508800000000001</v>
      </c>
      <c r="I53" s="80">
        <v>3.4424579999999998</v>
      </c>
      <c r="J53" s="90"/>
      <c r="K53" s="91"/>
      <c r="L53" s="92" t="s">
        <v>45</v>
      </c>
      <c r="M53" s="93">
        <v>72</v>
      </c>
      <c r="N53" s="94"/>
      <c r="O53" s="95">
        <v>1.696653</v>
      </c>
      <c r="P53" s="95">
        <v>3.4918390000000001</v>
      </c>
      <c r="Q53" s="95">
        <v>1.885491</v>
      </c>
      <c r="R53" s="95">
        <v>3.3524259999999999</v>
      </c>
      <c r="S53" s="95">
        <v>2.6247319999999998</v>
      </c>
      <c r="T53" s="95">
        <v>3.9058850000000001</v>
      </c>
      <c r="U53" s="84"/>
      <c r="V53" s="81">
        <f t="shared" si="7"/>
        <v>3326296.0889064092</v>
      </c>
      <c r="W53" s="81">
        <f t="shared" si="8"/>
        <v>3143053.1814521779</v>
      </c>
      <c r="X53" s="81">
        <f t="shared" si="9"/>
        <v>-183242.90745423129</v>
      </c>
      <c r="Y53" s="82">
        <f t="shared" si="5"/>
        <v>-5.5089175033265395E-2</v>
      </c>
      <c r="Z53" s="84"/>
      <c r="AA53" s="83">
        <f t="shared" si="6"/>
        <v>183242.90745423129</v>
      </c>
    </row>
    <row r="54" spans="1:27" s="87" customFormat="1" ht="14" x14ac:dyDescent="0.3">
      <c r="A54" s="75" t="s">
        <v>46</v>
      </c>
      <c r="B54" s="13">
        <v>73</v>
      </c>
      <c r="C54" s="13"/>
      <c r="D54" s="76">
        <v>9.1760000000000001E-3</v>
      </c>
      <c r="E54" s="76">
        <v>1.4992E-2</v>
      </c>
      <c r="F54" s="77">
        <v>9.757E-3</v>
      </c>
      <c r="G54" s="78">
        <v>1.6490999999999999E-2</v>
      </c>
      <c r="H54" s="79">
        <v>4.4323000000000001E-2</v>
      </c>
      <c r="I54" s="80">
        <v>1.8068000000000001E-2</v>
      </c>
      <c r="J54" s="90"/>
      <c r="K54" s="91"/>
      <c r="L54" s="92" t="s">
        <v>46</v>
      </c>
      <c r="M54" s="93">
        <v>73</v>
      </c>
      <c r="N54" s="94"/>
      <c r="O54" s="95">
        <v>9.6539999999999994E-3</v>
      </c>
      <c r="P54" s="95">
        <v>2.8438000000000001E-2</v>
      </c>
      <c r="Q54" s="95">
        <v>1.0737999999999999E-2</v>
      </c>
      <c r="R54" s="95">
        <v>1.0581E-2</v>
      </c>
      <c r="S54" s="95">
        <v>1.6938999999999999E-2</v>
      </c>
      <c r="T54" s="95">
        <v>1.2359999999999999E-2</v>
      </c>
      <c r="U54" s="84"/>
      <c r="V54" s="81">
        <f t="shared" si="7"/>
        <v>25360.552134611895</v>
      </c>
      <c r="W54" s="81">
        <f t="shared" si="8"/>
        <v>19430.858161000098</v>
      </c>
      <c r="X54" s="81">
        <f t="shared" si="9"/>
        <v>-5929.6939736117965</v>
      </c>
      <c r="Y54" s="82">
        <f t="shared" si="5"/>
        <v>-0.23381564968055227</v>
      </c>
      <c r="Z54" s="84"/>
      <c r="AA54" s="83">
        <f t="shared" si="6"/>
        <v>5929.6939736117965</v>
      </c>
    </row>
    <row r="55" spans="1:27" s="87" customFormat="1" ht="14" x14ac:dyDescent="0.3">
      <c r="A55" s="75" t="s">
        <v>47</v>
      </c>
      <c r="B55" s="13">
        <v>74</v>
      </c>
      <c r="C55" s="13"/>
      <c r="D55" s="76">
        <v>2.2498000000000001E-2</v>
      </c>
      <c r="E55" s="76">
        <v>4.9521000000000003E-2</v>
      </c>
      <c r="F55" s="77">
        <v>2.4705999999999999E-2</v>
      </c>
      <c r="G55" s="78">
        <v>3.9310999999999999E-2</v>
      </c>
      <c r="H55" s="79">
        <v>8.4883E-2</v>
      </c>
      <c r="I55" s="80">
        <v>4.7352999999999999E-2</v>
      </c>
      <c r="J55" s="90"/>
      <c r="K55" s="91"/>
      <c r="L55" s="92" t="s">
        <v>47</v>
      </c>
      <c r="M55" s="93">
        <v>74</v>
      </c>
      <c r="N55" s="94"/>
      <c r="O55" s="95">
        <v>2.3875E-2</v>
      </c>
      <c r="P55" s="95">
        <v>7.7190999999999996E-2</v>
      </c>
      <c r="Q55" s="95">
        <v>2.6594E-2</v>
      </c>
      <c r="R55" s="95">
        <v>1.7263000000000001E-2</v>
      </c>
      <c r="S55" s="95">
        <v>6.5540000000000001E-2</v>
      </c>
      <c r="T55" s="95">
        <v>2.0133999999999999E-2</v>
      </c>
      <c r="U55" s="84"/>
      <c r="V55" s="81">
        <f t="shared" si="7"/>
        <v>57849.167673035598</v>
      </c>
      <c r="W55" s="81">
        <f t="shared" si="8"/>
        <v>56045.136391640102</v>
      </c>
      <c r="X55" s="81">
        <f t="shared" si="9"/>
        <v>-1804.0312813954952</v>
      </c>
      <c r="Y55" s="82">
        <f t="shared" si="5"/>
        <v>-3.1185086215793256E-2</v>
      </c>
      <c r="Z55" s="84"/>
      <c r="AA55" s="83">
        <f t="shared" si="6"/>
        <v>1804.0312813954952</v>
      </c>
    </row>
    <row r="56" spans="1:27" s="87" customFormat="1" ht="14" x14ac:dyDescent="0.3">
      <c r="A56" s="75" t="s">
        <v>48</v>
      </c>
      <c r="B56" s="13">
        <v>76</v>
      </c>
      <c r="C56" s="13"/>
      <c r="D56" s="76">
        <v>0.24546799999999999</v>
      </c>
      <c r="E56" s="76">
        <v>0.30813699999999999</v>
      </c>
      <c r="F56" s="77">
        <v>0.27375699999999997</v>
      </c>
      <c r="G56" s="78">
        <v>0.37126100000000001</v>
      </c>
      <c r="H56" s="79">
        <v>0.33518100000000001</v>
      </c>
      <c r="I56" s="80">
        <v>0.42818899999999999</v>
      </c>
      <c r="J56" s="90"/>
      <c r="K56" s="91"/>
      <c r="L56" s="92" t="s">
        <v>48</v>
      </c>
      <c r="M56" s="93">
        <v>76</v>
      </c>
      <c r="N56" s="94"/>
      <c r="O56" s="95">
        <v>0.198133</v>
      </c>
      <c r="P56" s="95">
        <v>0.246282</v>
      </c>
      <c r="Q56" s="95">
        <v>0.22083800000000001</v>
      </c>
      <c r="R56" s="95">
        <v>0.42934800000000001</v>
      </c>
      <c r="S56" s="95">
        <v>0.43440000000000001</v>
      </c>
      <c r="T56" s="95">
        <v>0.50012900000000005</v>
      </c>
      <c r="U56" s="84"/>
      <c r="V56" s="81">
        <f t="shared" si="7"/>
        <v>365675.59025752661</v>
      </c>
      <c r="W56" s="81">
        <f t="shared" si="8"/>
        <v>370052.77511694835</v>
      </c>
      <c r="X56" s="81">
        <f t="shared" si="9"/>
        <v>4377.1848594217445</v>
      </c>
      <c r="Y56" s="82">
        <f t="shared" si="5"/>
        <v>1.1970131384321051E-2</v>
      </c>
      <c r="Z56" s="84"/>
      <c r="AA56" s="83">
        <f t="shared" si="6"/>
        <v>4377.1848594217445</v>
      </c>
    </row>
    <row r="57" spans="1:27" s="87" customFormat="1" ht="14" x14ac:dyDescent="0.3">
      <c r="A57" s="75" t="s">
        <v>49</v>
      </c>
      <c r="B57" s="13">
        <v>78</v>
      </c>
      <c r="C57" s="13">
        <v>490</v>
      </c>
      <c r="D57" s="76"/>
      <c r="E57" s="76"/>
      <c r="F57" s="77"/>
      <c r="G57" s="78"/>
      <c r="H57" s="79"/>
      <c r="I57" s="80"/>
      <c r="J57" s="90"/>
      <c r="K57" s="91"/>
      <c r="L57" s="92" t="s">
        <v>49</v>
      </c>
      <c r="M57" s="93">
        <v>78</v>
      </c>
      <c r="N57" s="93">
        <v>490</v>
      </c>
      <c r="O57" s="95">
        <v>0</v>
      </c>
      <c r="P57" s="95">
        <v>0</v>
      </c>
      <c r="Q57" s="85"/>
      <c r="R57" s="95">
        <v>0</v>
      </c>
      <c r="S57" s="95">
        <v>0</v>
      </c>
      <c r="T57" s="85"/>
      <c r="U57" s="84"/>
      <c r="V57" s="81">
        <f t="shared" si="7"/>
        <v>0</v>
      </c>
      <c r="W57" s="81">
        <f t="shared" si="8"/>
        <v>0</v>
      </c>
      <c r="X57" s="81">
        <f t="shared" si="9"/>
        <v>0</v>
      </c>
      <c r="Y57" s="82" t="str">
        <f t="shared" si="5"/>
        <v/>
      </c>
      <c r="Z57" s="84"/>
      <c r="AA57" s="83">
        <f t="shared" si="6"/>
        <v>0</v>
      </c>
    </row>
    <row r="58" spans="1:27" s="87" customFormat="1" ht="14" x14ac:dyDescent="0.3">
      <c r="A58" s="75" t="s">
        <v>50</v>
      </c>
      <c r="B58" s="13">
        <v>81</v>
      </c>
      <c r="C58" s="13"/>
      <c r="D58" s="76">
        <v>1.0689000000000001E-2</v>
      </c>
      <c r="E58" s="76">
        <v>2.4444E-2</v>
      </c>
      <c r="F58" s="77"/>
      <c r="G58" s="78">
        <v>5.4840000000000002E-3</v>
      </c>
      <c r="H58" s="79">
        <v>1.5758000000000001E-2</v>
      </c>
      <c r="I58" s="80"/>
      <c r="J58" s="90"/>
      <c r="K58" s="91"/>
      <c r="L58" s="92" t="s">
        <v>50</v>
      </c>
      <c r="M58" s="93">
        <v>81</v>
      </c>
      <c r="N58" s="94"/>
      <c r="O58" s="95">
        <v>1.2168999999999999E-2</v>
      </c>
      <c r="P58" s="95">
        <v>2.7328999999999999E-2</v>
      </c>
      <c r="Q58" s="85"/>
      <c r="R58" s="95">
        <v>1.1613999999999999E-2</v>
      </c>
      <c r="S58" s="95">
        <v>6.522E-2</v>
      </c>
      <c r="T58" s="85"/>
      <c r="U58" s="84"/>
      <c r="V58" s="81">
        <f t="shared" si="7"/>
        <v>17499.383920834804</v>
      </c>
      <c r="W58" s="81">
        <f t="shared" si="8"/>
        <v>35992.303198279093</v>
      </c>
      <c r="X58" s="81">
        <f t="shared" si="9"/>
        <v>18492.919277444289</v>
      </c>
      <c r="Y58" s="82">
        <f t="shared" si="5"/>
        <v>1.0567754477017091</v>
      </c>
      <c r="Z58" s="84"/>
      <c r="AA58" s="83">
        <f t="shared" si="6"/>
        <v>18492.919277444289</v>
      </c>
    </row>
    <row r="59" spans="1:27" s="87" customFormat="1" ht="14" x14ac:dyDescent="0.3">
      <c r="A59" s="75" t="s">
        <v>51</v>
      </c>
      <c r="B59" s="13">
        <v>82</v>
      </c>
      <c r="C59" s="13"/>
      <c r="D59" s="76">
        <v>0.354267</v>
      </c>
      <c r="E59" s="76">
        <v>0.57453299999999996</v>
      </c>
      <c r="F59" s="77">
        <v>0.40148299999999998</v>
      </c>
      <c r="G59" s="78">
        <v>0.71914100000000003</v>
      </c>
      <c r="H59" s="79">
        <v>0.54147199999999995</v>
      </c>
      <c r="I59" s="80">
        <v>0.844557</v>
      </c>
      <c r="J59" s="90"/>
      <c r="K59" s="91"/>
      <c r="L59" s="92" t="s">
        <v>51</v>
      </c>
      <c r="M59" s="93">
        <v>82</v>
      </c>
      <c r="N59" s="94"/>
      <c r="O59" s="95">
        <v>0.38361899999999999</v>
      </c>
      <c r="P59" s="95">
        <v>0.29844799999999999</v>
      </c>
      <c r="Q59" s="95">
        <v>0.42629899999999998</v>
      </c>
      <c r="R59" s="95">
        <v>0.73070400000000002</v>
      </c>
      <c r="S59" s="95">
        <v>0.58341900000000002</v>
      </c>
      <c r="T59" s="95">
        <v>0.84885999999999995</v>
      </c>
      <c r="U59" s="84"/>
      <c r="V59" s="81">
        <f t="shared" si="7"/>
        <v>614514.70635441213</v>
      </c>
      <c r="W59" s="81">
        <f t="shared" si="8"/>
        <v>566092.90507107484</v>
      </c>
      <c r="X59" s="81">
        <f t="shared" si="9"/>
        <v>-48421.801283337292</v>
      </c>
      <c r="Y59" s="82">
        <f t="shared" si="5"/>
        <v>-7.8796814433617066E-2</v>
      </c>
      <c r="Z59" s="84"/>
      <c r="AA59" s="83">
        <f t="shared" si="6"/>
        <v>48421.801283337292</v>
      </c>
    </row>
    <row r="60" spans="1:27" s="87" customFormat="1" ht="14" x14ac:dyDescent="0.3">
      <c r="A60" s="75" t="s">
        <v>52</v>
      </c>
      <c r="B60" s="13">
        <v>86</v>
      </c>
      <c r="C60" s="13"/>
      <c r="D60" s="76">
        <v>0.76964900000000003</v>
      </c>
      <c r="E60" s="76">
        <v>1.4728079999999999</v>
      </c>
      <c r="F60" s="77">
        <v>0.85258500000000004</v>
      </c>
      <c r="G60" s="78">
        <v>1.229225</v>
      </c>
      <c r="H60" s="79">
        <v>0.89709399999999995</v>
      </c>
      <c r="I60" s="80">
        <v>1.4316</v>
      </c>
      <c r="J60" s="90"/>
      <c r="K60" s="91"/>
      <c r="L60" s="92" t="s">
        <v>52</v>
      </c>
      <c r="M60" s="93">
        <v>86</v>
      </c>
      <c r="N60" s="94"/>
      <c r="O60" s="95">
        <v>0.57123400000000002</v>
      </c>
      <c r="P60" s="95">
        <v>1.210259</v>
      </c>
      <c r="Q60" s="95">
        <v>0.63145700000000005</v>
      </c>
      <c r="R60" s="95">
        <v>1.3565210000000001</v>
      </c>
      <c r="S60" s="95">
        <v>1.0890770000000001</v>
      </c>
      <c r="T60" s="95">
        <v>1.561172</v>
      </c>
      <c r="U60" s="84"/>
      <c r="V60" s="81">
        <f t="shared" si="7"/>
        <v>1249131.0047610798</v>
      </c>
      <c r="W60" s="81">
        <f t="shared" si="8"/>
        <v>1173956.8467072577</v>
      </c>
      <c r="X60" s="81">
        <f t="shared" si="9"/>
        <v>-75174.158053822117</v>
      </c>
      <c r="Y60" s="82">
        <f t="shared" si="5"/>
        <v>-6.0181164159159278E-2</v>
      </c>
      <c r="Z60" s="84"/>
      <c r="AA60" s="83">
        <f t="shared" si="6"/>
        <v>75174.158053822117</v>
      </c>
    </row>
    <row r="61" spans="1:27" s="87" customFormat="1" ht="14" x14ac:dyDescent="0.3">
      <c r="A61" s="75" t="s">
        <v>53</v>
      </c>
      <c r="B61" s="13">
        <v>88</v>
      </c>
      <c r="C61" s="13"/>
      <c r="D61" s="76">
        <v>1.031785</v>
      </c>
      <c r="E61" s="76">
        <v>1.1409739999999999</v>
      </c>
      <c r="F61" s="77">
        <v>1.088117</v>
      </c>
      <c r="G61" s="78">
        <v>1.024146</v>
      </c>
      <c r="H61" s="79">
        <v>1.115529</v>
      </c>
      <c r="I61" s="80">
        <v>1.079566</v>
      </c>
      <c r="J61" s="90"/>
      <c r="K61" s="91"/>
      <c r="L61" s="92" t="s">
        <v>53</v>
      </c>
      <c r="M61" s="93">
        <v>88</v>
      </c>
      <c r="N61" s="94"/>
      <c r="O61" s="95">
        <v>1.4011670000000001</v>
      </c>
      <c r="P61" s="95">
        <v>1.0302819999999999</v>
      </c>
      <c r="Q61" s="95">
        <v>1.359999</v>
      </c>
      <c r="R61" s="95">
        <v>0.94558299999999995</v>
      </c>
      <c r="S61" s="95">
        <v>0.88047500000000001</v>
      </c>
      <c r="T61" s="95">
        <v>0.85929999999999995</v>
      </c>
      <c r="U61" s="84"/>
      <c r="V61" s="81">
        <f t="shared" si="7"/>
        <v>1305749.1279141947</v>
      </c>
      <c r="W61" s="81">
        <f t="shared" si="8"/>
        <v>1346186.6567348558</v>
      </c>
      <c r="X61" s="81">
        <f t="shared" si="9"/>
        <v>40437.528820661129</v>
      </c>
      <c r="Y61" s="82">
        <f t="shared" si="5"/>
        <v>3.096883463767354E-2</v>
      </c>
      <c r="Z61" s="84"/>
      <c r="AA61" s="83">
        <f t="shared" si="6"/>
        <v>40437.528820661129</v>
      </c>
    </row>
    <row r="62" spans="1:27" s="87" customFormat="1" ht="14" x14ac:dyDescent="0.3">
      <c r="A62" s="75" t="s">
        <v>54</v>
      </c>
      <c r="B62" s="13">
        <v>89</v>
      </c>
      <c r="C62" s="13"/>
      <c r="D62" s="76">
        <v>9.1649999999999995E-3</v>
      </c>
      <c r="E62" s="76">
        <v>5.2547000000000003E-2</v>
      </c>
      <c r="F62" s="77"/>
      <c r="G62" s="78">
        <v>2.7129E-2</v>
      </c>
      <c r="H62" s="79">
        <v>5.1702999999999999E-2</v>
      </c>
      <c r="I62" s="80"/>
      <c r="J62" s="90"/>
      <c r="K62" s="91"/>
      <c r="L62" s="92" t="s">
        <v>54</v>
      </c>
      <c r="M62" s="93">
        <v>89</v>
      </c>
      <c r="N62" s="94"/>
      <c r="O62" s="95">
        <v>6.2950000000000002E-3</v>
      </c>
      <c r="P62" s="95">
        <v>3.1487000000000001E-2</v>
      </c>
      <c r="Q62" s="85"/>
      <c r="R62" s="95">
        <v>2.1092E-2</v>
      </c>
      <c r="S62" s="95">
        <v>5.1525000000000001E-2</v>
      </c>
      <c r="T62" s="85"/>
      <c r="U62" s="84"/>
      <c r="V62" s="81">
        <f t="shared" si="7"/>
        <v>40040.214333503194</v>
      </c>
      <c r="W62" s="81">
        <f t="shared" si="8"/>
        <v>31822.412678143803</v>
      </c>
      <c r="X62" s="81">
        <f t="shared" si="9"/>
        <v>-8217.8016553593916</v>
      </c>
      <c r="Y62" s="82">
        <f t="shared" si="5"/>
        <v>-0.20523870294278718</v>
      </c>
      <c r="Z62" s="84"/>
      <c r="AA62" s="83">
        <f t="shared" si="6"/>
        <v>8217.8016553593916</v>
      </c>
    </row>
    <row r="63" spans="1:27" s="87" customFormat="1" ht="14" x14ac:dyDescent="0.3">
      <c r="A63" s="75" t="s">
        <v>55</v>
      </c>
      <c r="B63" s="13">
        <v>92</v>
      </c>
      <c r="C63" s="13"/>
      <c r="D63" s="76">
        <v>0.16028200000000001</v>
      </c>
      <c r="E63" s="76">
        <v>0.217165</v>
      </c>
      <c r="F63" s="77">
        <v>0.17743100000000001</v>
      </c>
      <c r="G63" s="78">
        <v>0.103726</v>
      </c>
      <c r="H63" s="79">
        <v>0.148151</v>
      </c>
      <c r="I63" s="80">
        <v>0.122769</v>
      </c>
      <c r="J63" s="90"/>
      <c r="K63" s="91"/>
      <c r="L63" s="92" t="s">
        <v>55</v>
      </c>
      <c r="M63" s="93">
        <v>92</v>
      </c>
      <c r="N63" s="94"/>
      <c r="O63" s="95">
        <v>9.5925999999999997E-2</v>
      </c>
      <c r="P63" s="95">
        <v>7.2747000000000006E-2</v>
      </c>
      <c r="Q63" s="95">
        <v>0.10695300000000001</v>
      </c>
      <c r="R63" s="95">
        <v>9.6457000000000001E-2</v>
      </c>
      <c r="S63" s="95">
        <v>0.101336</v>
      </c>
      <c r="T63" s="95">
        <v>0.111801</v>
      </c>
      <c r="U63" s="84"/>
      <c r="V63" s="81">
        <f t="shared" si="7"/>
        <v>196152.26131713</v>
      </c>
      <c r="W63" s="81">
        <f t="shared" si="8"/>
        <v>111577.84525413667</v>
      </c>
      <c r="X63" s="81">
        <f t="shared" si="9"/>
        <v>-84574.416062993332</v>
      </c>
      <c r="Y63" s="82">
        <f t="shared" si="5"/>
        <v>-0.43116717337383781</v>
      </c>
      <c r="Z63" s="84"/>
      <c r="AA63" s="83">
        <f t="shared" si="6"/>
        <v>84574.416062993332</v>
      </c>
    </row>
    <row r="64" spans="1:27" s="87" customFormat="1" ht="14" x14ac:dyDescent="0.3">
      <c r="A64" s="75" t="s">
        <v>56</v>
      </c>
      <c r="B64" s="13">
        <v>93</v>
      </c>
      <c r="C64" s="13"/>
      <c r="D64" s="76">
        <v>0.51065799999999995</v>
      </c>
      <c r="E64" s="76">
        <v>1.0780780000000001</v>
      </c>
      <c r="F64" s="77">
        <v>0.57895200000000002</v>
      </c>
      <c r="G64" s="78">
        <v>0.62526000000000004</v>
      </c>
      <c r="H64" s="79">
        <v>0.55326900000000001</v>
      </c>
      <c r="I64" s="80">
        <v>0.74950499999999998</v>
      </c>
      <c r="J64" s="90"/>
      <c r="K64" s="91"/>
      <c r="L64" s="92" t="s">
        <v>56</v>
      </c>
      <c r="M64" s="93">
        <v>93</v>
      </c>
      <c r="N64" s="94"/>
      <c r="O64" s="95">
        <v>0.32302900000000001</v>
      </c>
      <c r="P64" s="95">
        <v>0.88651000000000002</v>
      </c>
      <c r="Q64" s="95">
        <v>0.36008699999999999</v>
      </c>
      <c r="R64" s="95">
        <v>0.56156099999999998</v>
      </c>
      <c r="S64" s="95">
        <v>0.87717100000000003</v>
      </c>
      <c r="T64" s="95">
        <v>0.65130699999999997</v>
      </c>
      <c r="U64" s="84"/>
      <c r="V64" s="81">
        <f t="shared" si="7"/>
        <v>810056.77244952333</v>
      </c>
      <c r="W64" s="81">
        <f t="shared" si="8"/>
        <v>768571.13362098951</v>
      </c>
      <c r="X64" s="81">
        <f t="shared" si="9"/>
        <v>-41485.638828533818</v>
      </c>
      <c r="Y64" s="82">
        <f t="shared" si="5"/>
        <v>-5.121324855180924E-2</v>
      </c>
      <c r="Z64" s="84"/>
      <c r="AA64" s="83">
        <f t="shared" si="6"/>
        <v>41485.638828533818</v>
      </c>
    </row>
    <row r="65" spans="1:27" s="87" customFormat="1" ht="14" x14ac:dyDescent="0.3">
      <c r="A65" s="75" t="s">
        <v>222</v>
      </c>
      <c r="B65" s="13">
        <v>94</v>
      </c>
      <c r="C65" s="13"/>
      <c r="D65" s="76">
        <v>2.4962999999999999E-2</v>
      </c>
      <c r="E65" s="76">
        <v>5.3822000000000002E-2</v>
      </c>
      <c r="F65" s="77"/>
      <c r="G65" s="78">
        <v>1.0258E-2</v>
      </c>
      <c r="H65" s="79">
        <v>1.4341E-2</v>
      </c>
      <c r="I65" s="80"/>
      <c r="J65" s="90"/>
      <c r="K65" s="91"/>
      <c r="L65" s="92" t="s">
        <v>222</v>
      </c>
      <c r="M65" s="93">
        <v>94</v>
      </c>
      <c r="N65" s="94"/>
      <c r="O65" s="95">
        <v>1.5495E-2</v>
      </c>
      <c r="P65" s="95">
        <v>5.0627999999999999E-2</v>
      </c>
      <c r="Q65" s="85"/>
      <c r="R65" s="95">
        <v>2.5593999999999999E-2</v>
      </c>
      <c r="S65" s="95">
        <v>3.0513999999999999E-2</v>
      </c>
      <c r="T65" s="85"/>
      <c r="U65" s="84"/>
      <c r="V65" s="81">
        <f t="shared" si="7"/>
        <v>32260.648016393301</v>
      </c>
      <c r="W65" s="81">
        <f t="shared" si="8"/>
        <v>35151.299106024395</v>
      </c>
      <c r="X65" s="81">
        <f t="shared" si="9"/>
        <v>2890.6510896310938</v>
      </c>
      <c r="Y65" s="82">
        <f t="shared" si="5"/>
        <v>8.9603007607355081E-2</v>
      </c>
      <c r="Z65" s="84"/>
      <c r="AA65" s="83">
        <f t="shared" si="6"/>
        <v>2890.6510896310938</v>
      </c>
    </row>
    <row r="66" spans="1:27" s="87" customFormat="1" ht="14" x14ac:dyDescent="0.3">
      <c r="A66" s="75" t="s">
        <v>57</v>
      </c>
      <c r="B66" s="13">
        <v>96</v>
      </c>
      <c r="C66" s="13"/>
      <c r="D66" s="76">
        <v>0.119737</v>
      </c>
      <c r="E66" s="76">
        <v>0.31830399999999998</v>
      </c>
      <c r="F66" s="77">
        <v>0.13127</v>
      </c>
      <c r="G66" s="78">
        <v>9.3399999999999997E-2</v>
      </c>
      <c r="H66" s="79">
        <v>0.20838100000000001</v>
      </c>
      <c r="I66" s="80">
        <v>9.6207000000000001E-2</v>
      </c>
      <c r="J66" s="90"/>
      <c r="K66" s="91"/>
      <c r="L66" s="92" t="s">
        <v>57</v>
      </c>
      <c r="M66" s="93">
        <v>96</v>
      </c>
      <c r="N66" s="94"/>
      <c r="O66" s="95">
        <v>0.14689099999999999</v>
      </c>
      <c r="P66" s="95">
        <v>0.33033600000000002</v>
      </c>
      <c r="Q66" s="95">
        <v>0.15243000000000001</v>
      </c>
      <c r="R66" s="95">
        <v>0.118238</v>
      </c>
      <c r="S66" s="95">
        <v>0.219025</v>
      </c>
      <c r="T66" s="95">
        <v>0.13392799999999999</v>
      </c>
      <c r="U66" s="84"/>
      <c r="V66" s="81">
        <f t="shared" si="7"/>
        <v>224270.08997681309</v>
      </c>
      <c r="W66" s="81">
        <f t="shared" si="8"/>
        <v>247216.33130196109</v>
      </c>
      <c r="X66" s="81">
        <f t="shared" si="9"/>
        <v>22946.241325148003</v>
      </c>
      <c r="Y66" s="82">
        <f t="shared" si="5"/>
        <v>0.10231520987716362</v>
      </c>
      <c r="Z66" s="84"/>
      <c r="AA66" s="83">
        <f t="shared" si="6"/>
        <v>22946.241325148003</v>
      </c>
    </row>
    <row r="67" spans="1:27" s="87" customFormat="1" ht="14" x14ac:dyDescent="0.3">
      <c r="A67" s="75" t="s">
        <v>58</v>
      </c>
      <c r="B67" s="13">
        <v>97</v>
      </c>
      <c r="C67" s="13"/>
      <c r="D67" s="76">
        <v>2.4105999999999999E-2</v>
      </c>
      <c r="E67" s="76">
        <v>6.5428E-2</v>
      </c>
      <c r="F67" s="77">
        <v>2.6764E-2</v>
      </c>
      <c r="G67" s="78">
        <v>4.2285999999999997E-2</v>
      </c>
      <c r="H67" s="79">
        <v>3.5858000000000001E-2</v>
      </c>
      <c r="I67" s="80">
        <v>4.6947000000000003E-2</v>
      </c>
      <c r="J67" s="90"/>
      <c r="K67" s="91"/>
      <c r="L67" s="92" t="s">
        <v>58</v>
      </c>
      <c r="M67" s="93">
        <v>97</v>
      </c>
      <c r="N67" s="94"/>
      <c r="O67" s="95">
        <v>4.1973000000000003E-2</v>
      </c>
      <c r="P67" s="95">
        <v>4.6716000000000001E-2</v>
      </c>
      <c r="Q67" s="95">
        <v>4.6963999999999999E-2</v>
      </c>
      <c r="R67" s="95">
        <v>5.1638999999999997E-2</v>
      </c>
      <c r="S67" s="95">
        <v>5.0994999999999999E-2</v>
      </c>
      <c r="T67" s="95">
        <v>6.0524000000000001E-2</v>
      </c>
      <c r="U67" s="84"/>
      <c r="V67" s="81">
        <f t="shared" si="7"/>
        <v>47657.754665344197</v>
      </c>
      <c r="W67" s="81">
        <f t="shared" si="8"/>
        <v>56757.591842147689</v>
      </c>
      <c r="X67" s="81">
        <f t="shared" si="9"/>
        <v>9099.8371768034922</v>
      </c>
      <c r="Y67" s="82">
        <f t="shared" si="5"/>
        <v>0.19094137440387468</v>
      </c>
      <c r="Z67" s="84"/>
      <c r="AA67" s="83">
        <f t="shared" si="6"/>
        <v>9099.8371768034922</v>
      </c>
    </row>
    <row r="68" spans="1:27" s="87" customFormat="1" ht="14" x14ac:dyDescent="0.3">
      <c r="A68" s="75" t="s">
        <v>216</v>
      </c>
      <c r="B68" s="13">
        <v>101</v>
      </c>
      <c r="C68" s="13"/>
      <c r="D68" s="76">
        <v>9.2800000000000001E-4</v>
      </c>
      <c r="E68" s="76">
        <v>1.25E-3</v>
      </c>
      <c r="F68" s="77"/>
      <c r="G68" s="78">
        <v>1.4427000000000001E-2</v>
      </c>
      <c r="H68" s="79">
        <v>3.3739999999999998E-3</v>
      </c>
      <c r="I68" s="80"/>
      <c r="J68" s="90"/>
      <c r="K68" s="91"/>
      <c r="L68" s="92" t="s">
        <v>216</v>
      </c>
      <c r="M68" s="93">
        <v>101</v>
      </c>
      <c r="N68" s="94"/>
      <c r="O68" s="95">
        <v>1.274E-3</v>
      </c>
      <c r="P68" s="95">
        <v>1.7103E-2</v>
      </c>
      <c r="Q68" s="85"/>
      <c r="R68" s="95">
        <v>9.2440000000000005E-3</v>
      </c>
      <c r="S68" s="95">
        <v>1.1873999999999999E-2</v>
      </c>
      <c r="T68" s="85"/>
      <c r="U68" s="84"/>
      <c r="V68" s="81">
        <f t="shared" si="7"/>
        <v>4360.9586355448</v>
      </c>
      <c r="W68" s="81">
        <f t="shared" si="8"/>
        <v>10760.177713054898</v>
      </c>
      <c r="X68" s="81">
        <f t="shared" si="9"/>
        <v>6399.219077510098</v>
      </c>
      <c r="Y68" s="82">
        <f t="shared" si="5"/>
        <v>1.4673881621696843</v>
      </c>
      <c r="Z68" s="84"/>
      <c r="AA68" s="83">
        <f t="shared" si="6"/>
        <v>6399.219077510098</v>
      </c>
    </row>
    <row r="69" spans="1:27" s="87" customFormat="1" ht="14" x14ac:dyDescent="0.3">
      <c r="A69" s="75" t="s">
        <v>217</v>
      </c>
      <c r="B69" s="13">
        <v>103</v>
      </c>
      <c r="C69" s="13"/>
      <c r="D69" s="76">
        <v>2.1580000000000002E-3</v>
      </c>
      <c r="E69" s="76">
        <v>4.0000000000000002E-4</v>
      </c>
      <c r="F69" s="77"/>
      <c r="G69" s="78">
        <v>3.7309999999999999E-3</v>
      </c>
      <c r="H69" s="79">
        <v>3.0313E-2</v>
      </c>
      <c r="I69" s="80"/>
      <c r="J69" s="90"/>
      <c r="K69" s="91"/>
      <c r="L69" s="92" t="s">
        <v>217</v>
      </c>
      <c r="M69" s="93">
        <v>103</v>
      </c>
      <c r="N69" s="94"/>
      <c r="O69" s="95">
        <v>2.8879999999999999E-3</v>
      </c>
      <c r="P69" s="95">
        <v>1.4042000000000001E-2</v>
      </c>
      <c r="Q69" s="85"/>
      <c r="R69" s="95">
        <v>8.2850000000000007E-3</v>
      </c>
      <c r="S69" s="95">
        <v>1.1263E-2</v>
      </c>
      <c r="T69" s="85"/>
      <c r="U69" s="84"/>
      <c r="V69" s="81">
        <f t="shared" si="7"/>
        <v>11493.3054110353</v>
      </c>
      <c r="W69" s="81">
        <f t="shared" si="8"/>
        <v>10247.036262609299</v>
      </c>
      <c r="X69" s="81">
        <f t="shared" si="9"/>
        <v>-1246.2691484260013</v>
      </c>
      <c r="Y69" s="82">
        <f t="shared" si="5"/>
        <v>-0.10843435407445064</v>
      </c>
      <c r="Z69" s="84"/>
      <c r="AA69" s="83">
        <f t="shared" si="6"/>
        <v>1246.2691484260013</v>
      </c>
    </row>
    <row r="70" spans="1:27" s="87" customFormat="1" ht="14" x14ac:dyDescent="0.3">
      <c r="A70" s="75" t="s">
        <v>59</v>
      </c>
      <c r="B70" s="13">
        <v>105</v>
      </c>
      <c r="C70" s="13"/>
      <c r="D70" s="76">
        <v>1.0749999999999999E-2</v>
      </c>
      <c r="E70" s="76">
        <v>6.94E-3</v>
      </c>
      <c r="F70" s="77"/>
      <c r="G70" s="78">
        <v>2.1506999999999998E-2</v>
      </c>
      <c r="H70" s="79">
        <v>2.7213000000000001E-2</v>
      </c>
      <c r="I70" s="80"/>
      <c r="J70" s="90"/>
      <c r="K70" s="91"/>
      <c r="L70" s="92" t="s">
        <v>59</v>
      </c>
      <c r="M70" s="93">
        <v>105</v>
      </c>
      <c r="N70" s="94"/>
      <c r="O70" s="95">
        <v>6.7149999999999996E-3</v>
      </c>
      <c r="P70" s="95">
        <v>3.8328000000000001E-2</v>
      </c>
      <c r="Q70" s="85"/>
      <c r="R70" s="95">
        <v>1.2154E-2</v>
      </c>
      <c r="S70" s="95">
        <v>2.8747000000000002E-2</v>
      </c>
      <c r="T70" s="85"/>
      <c r="U70" s="84"/>
      <c r="V70" s="81">
        <f t="shared" si="7"/>
        <v>19156.599932996898</v>
      </c>
      <c r="W70" s="81">
        <f t="shared" si="8"/>
        <v>24989.676729930099</v>
      </c>
      <c r="X70" s="81">
        <f t="shared" si="9"/>
        <v>5833.076796933201</v>
      </c>
      <c r="Y70" s="82">
        <f t="shared" si="5"/>
        <v>0.30449436838140737</v>
      </c>
      <c r="Z70" s="84"/>
      <c r="AA70" s="83">
        <f t="shared" si="6"/>
        <v>5833.076796933201</v>
      </c>
    </row>
    <row r="71" spans="1:27" s="87" customFormat="1" ht="14" x14ac:dyDescent="0.3">
      <c r="A71" s="75" t="s">
        <v>60</v>
      </c>
      <c r="B71" s="13">
        <v>106</v>
      </c>
      <c r="C71" s="13"/>
      <c r="D71" s="76">
        <v>0.11464299999999999</v>
      </c>
      <c r="E71" s="76">
        <v>0.126776</v>
      </c>
      <c r="F71" s="77"/>
      <c r="G71" s="78">
        <v>0.11379400000000001</v>
      </c>
      <c r="H71" s="79">
        <v>0.123948</v>
      </c>
      <c r="I71" s="80"/>
      <c r="J71" s="90"/>
      <c r="K71" s="91"/>
      <c r="L71" s="92" t="s">
        <v>60</v>
      </c>
      <c r="M71" s="93">
        <v>106</v>
      </c>
      <c r="N71" s="94"/>
      <c r="O71" s="95">
        <v>4.5652999999999999E-2</v>
      </c>
      <c r="P71" s="95">
        <v>3.1184E-2</v>
      </c>
      <c r="Q71" s="85"/>
      <c r="R71" s="95">
        <v>7.5145000000000003E-2</v>
      </c>
      <c r="S71" s="95">
        <v>0.13145499999999999</v>
      </c>
      <c r="T71" s="85"/>
      <c r="U71" s="84"/>
      <c r="V71" s="81">
        <f t="shared" si="7"/>
        <v>145083.74984001141</v>
      </c>
      <c r="W71" s="81">
        <f t="shared" si="8"/>
        <v>84133.778681371696</v>
      </c>
      <c r="X71" s="81">
        <f t="shared" si="9"/>
        <v>-60949.971158639717</v>
      </c>
      <c r="Y71" s="82">
        <f t="shared" si="5"/>
        <v>-0.42010198403233473</v>
      </c>
      <c r="Z71" s="84"/>
      <c r="AA71" s="83">
        <f t="shared" si="6"/>
        <v>60949.971158639717</v>
      </c>
    </row>
    <row r="72" spans="1:27" s="87" customFormat="1" ht="14" x14ac:dyDescent="0.3">
      <c r="A72" s="75" t="s">
        <v>212</v>
      </c>
      <c r="B72" s="13">
        <v>112</v>
      </c>
      <c r="C72" s="13"/>
      <c r="D72" s="76">
        <v>8.1890000000000001E-3</v>
      </c>
      <c r="E72" s="76">
        <v>8.1960000000000002E-3</v>
      </c>
      <c r="F72" s="77"/>
      <c r="G72" s="78">
        <v>8.1880000000000008E-3</v>
      </c>
      <c r="H72" s="79">
        <v>8.1980000000000004E-3</v>
      </c>
      <c r="I72" s="80"/>
      <c r="J72" s="90"/>
      <c r="K72" s="91"/>
      <c r="L72" s="92" t="s">
        <v>212</v>
      </c>
      <c r="M72" s="93">
        <v>112</v>
      </c>
      <c r="N72" s="94"/>
      <c r="O72" s="95">
        <v>4.0000000000000002E-4</v>
      </c>
      <c r="P72" s="95">
        <v>1.5559999999999999E-2</v>
      </c>
      <c r="Q72" s="85"/>
      <c r="R72" s="95">
        <v>5.7140000000000003E-3</v>
      </c>
      <c r="S72" s="95">
        <v>1.1991999999999999E-2</v>
      </c>
      <c r="T72" s="85"/>
      <c r="U72" s="84"/>
      <c r="V72" s="81">
        <f t="shared" si="7"/>
        <v>9922.9922566227997</v>
      </c>
      <c r="W72" s="81">
        <f t="shared" si="8"/>
        <v>9372.1497943872</v>
      </c>
      <c r="X72" s="81">
        <f t="shared" si="9"/>
        <v>-550.84246223559967</v>
      </c>
      <c r="Y72" s="82">
        <f t="shared" si="5"/>
        <v>-5.5511729525734195E-2</v>
      </c>
      <c r="Z72" s="84"/>
      <c r="AA72" s="83">
        <f t="shared" si="6"/>
        <v>550.84246223559967</v>
      </c>
    </row>
    <row r="73" spans="1:27" s="87" customFormat="1" ht="14" x14ac:dyDescent="0.3">
      <c r="A73" s="75" t="s">
        <v>61</v>
      </c>
      <c r="B73" s="13">
        <v>119</v>
      </c>
      <c r="C73" s="13"/>
      <c r="D73" s="76">
        <v>1.186E-3</v>
      </c>
      <c r="E73" s="76">
        <v>1.7080000000000001E-3</v>
      </c>
      <c r="F73" s="77"/>
      <c r="G73" s="78">
        <v>3.849E-3</v>
      </c>
      <c r="H73" s="79">
        <v>1.2135E-2</v>
      </c>
      <c r="I73" s="80"/>
      <c r="J73" s="90"/>
      <c r="K73" s="91"/>
      <c r="L73" s="92" t="s">
        <v>61</v>
      </c>
      <c r="M73" s="93">
        <v>119</v>
      </c>
      <c r="N73" s="94"/>
      <c r="O73" s="95">
        <v>7.1609999999999998E-3</v>
      </c>
      <c r="P73" s="95">
        <v>3.2035000000000001E-2</v>
      </c>
      <c r="Q73" s="85"/>
      <c r="R73" s="95">
        <v>9.9330000000000009E-3</v>
      </c>
      <c r="S73" s="95">
        <v>1.7273E-2</v>
      </c>
      <c r="T73" s="85"/>
      <c r="U73" s="84"/>
      <c r="V73" s="81">
        <f t="shared" si="7"/>
        <v>5583.0645016763001</v>
      </c>
      <c r="W73" s="81">
        <f t="shared" si="8"/>
        <v>19340.152854112999</v>
      </c>
      <c r="X73" s="81">
        <f t="shared" si="9"/>
        <v>13757.088352436698</v>
      </c>
      <c r="Y73" s="82">
        <f t="shared" si="5"/>
        <v>2.4640747654457815</v>
      </c>
      <c r="Z73" s="84"/>
      <c r="AA73" s="83">
        <f t="shared" si="6"/>
        <v>13757.088352436698</v>
      </c>
    </row>
    <row r="74" spans="1:27" s="87" customFormat="1" ht="14" x14ac:dyDescent="0.3">
      <c r="A74" s="75" t="s">
        <v>62</v>
      </c>
      <c r="B74" s="13">
        <v>122</v>
      </c>
      <c r="C74" s="13"/>
      <c r="D74" s="76">
        <v>8.0529999999999994E-3</v>
      </c>
      <c r="E74" s="76">
        <v>2.6928000000000001E-2</v>
      </c>
      <c r="F74" s="77"/>
      <c r="G74" s="78">
        <v>2.1818000000000001E-2</v>
      </c>
      <c r="H74" s="79">
        <v>2.3671000000000001E-2</v>
      </c>
      <c r="I74" s="80"/>
      <c r="J74" s="90"/>
      <c r="K74" s="91"/>
      <c r="L74" s="92" t="s">
        <v>62</v>
      </c>
      <c r="M74" s="93">
        <v>122</v>
      </c>
      <c r="N74" s="94"/>
      <c r="O74" s="95">
        <v>1.6178000000000001E-2</v>
      </c>
      <c r="P74" s="95">
        <v>1.7269E-2</v>
      </c>
      <c r="Q74" s="85"/>
      <c r="R74" s="95">
        <v>2.3512000000000002E-2</v>
      </c>
      <c r="S74" s="95">
        <v>3.1399999999999997E-2</v>
      </c>
      <c r="T74" s="85"/>
      <c r="U74" s="84"/>
      <c r="V74" s="81">
        <f t="shared" si="7"/>
        <v>22450.517788726102</v>
      </c>
      <c r="W74" s="81">
        <f t="shared" si="8"/>
        <v>26095.082732256898</v>
      </c>
      <c r="X74" s="81">
        <f t="shared" si="9"/>
        <v>3644.5649435307969</v>
      </c>
      <c r="Y74" s="82">
        <f t="shared" si="5"/>
        <v>0.1623376787042736</v>
      </c>
      <c r="Z74" s="84"/>
      <c r="AA74" s="83">
        <f t="shared" si="6"/>
        <v>3644.5649435307969</v>
      </c>
    </row>
    <row r="75" spans="1:27" s="87" customFormat="1" ht="14" x14ac:dyDescent="0.3">
      <c r="A75" s="75" t="s">
        <v>203</v>
      </c>
      <c r="B75" s="13">
        <v>125</v>
      </c>
      <c r="C75" s="13"/>
      <c r="D75" s="76">
        <v>5.9999999999999995E-4</v>
      </c>
      <c r="E75" s="76">
        <v>5.9999999999999995E-4</v>
      </c>
      <c r="F75" s="77"/>
      <c r="G75" s="78">
        <v>5.9999999999999995E-4</v>
      </c>
      <c r="H75" s="79">
        <v>5.9999999999999995E-4</v>
      </c>
      <c r="I75" s="80"/>
      <c r="J75" s="90"/>
      <c r="K75" s="91"/>
      <c r="L75" s="92" t="s">
        <v>203</v>
      </c>
      <c r="M75" s="93">
        <v>125</v>
      </c>
      <c r="N75" s="94"/>
      <c r="O75" s="95">
        <v>4.0000000000000002E-4</v>
      </c>
      <c r="P75" s="95">
        <v>3.728E-3</v>
      </c>
      <c r="Q75" s="85"/>
      <c r="R75" s="95">
        <v>7.9600000000000005E-4</v>
      </c>
      <c r="S75" s="95">
        <v>4.8999999999999998E-4</v>
      </c>
      <c r="T75" s="85"/>
      <c r="U75" s="84"/>
      <c r="V75" s="81">
        <f t="shared" si="7"/>
        <v>726.70510367999987</v>
      </c>
      <c r="W75" s="81">
        <f t="shared" si="8"/>
        <v>1508.1205313330001</v>
      </c>
      <c r="X75" s="81">
        <f t="shared" si="9"/>
        <v>781.41542765300028</v>
      </c>
      <c r="Y75" s="82">
        <f t="shared" si="5"/>
        <v>1.0752854544380519</v>
      </c>
      <c r="Z75" s="84"/>
      <c r="AA75" s="83">
        <f t="shared" si="6"/>
        <v>781.41542765300028</v>
      </c>
    </row>
    <row r="76" spans="1:27" s="87" customFormat="1" ht="14" x14ac:dyDescent="0.3">
      <c r="A76" s="75" t="s">
        <v>209</v>
      </c>
      <c r="B76" s="13">
        <v>127</v>
      </c>
      <c r="C76" s="13"/>
      <c r="D76" s="76">
        <v>4.5464999999999998E-2</v>
      </c>
      <c r="E76" s="76">
        <v>0.189362</v>
      </c>
      <c r="F76" s="77"/>
      <c r="G76" s="78">
        <v>6.3853999999999994E-2</v>
      </c>
      <c r="H76" s="79">
        <v>0.204569</v>
      </c>
      <c r="I76" s="80"/>
      <c r="J76" s="90"/>
      <c r="K76" s="91"/>
      <c r="L76" s="92" t="s">
        <v>209</v>
      </c>
      <c r="M76" s="93">
        <v>127</v>
      </c>
      <c r="N76" s="94"/>
      <c r="O76" s="95">
        <v>7.0362999999999995E-2</v>
      </c>
      <c r="P76" s="95">
        <v>0.30484</v>
      </c>
      <c r="Q76" s="85"/>
      <c r="R76" s="95">
        <v>4.6032999999999998E-2</v>
      </c>
      <c r="S76" s="95">
        <v>0.14724400000000001</v>
      </c>
      <c r="T76" s="85"/>
      <c r="U76" s="84"/>
      <c r="V76" s="81">
        <f t="shared" si="7"/>
        <v>149680.01778375209</v>
      </c>
      <c r="W76" s="81">
        <f t="shared" si="8"/>
        <v>171006.29542923541</v>
      </c>
      <c r="X76" s="81">
        <f t="shared" si="9"/>
        <v>21326.277645483322</v>
      </c>
      <c r="Y76" s="82">
        <f t="shared" si="5"/>
        <v>0.14247912287326245</v>
      </c>
      <c r="Z76" s="84"/>
      <c r="AA76" s="83">
        <f t="shared" si="6"/>
        <v>21326.277645483322</v>
      </c>
    </row>
    <row r="77" spans="1:27" s="87" customFormat="1" ht="14" x14ac:dyDescent="0.3">
      <c r="A77" s="75" t="s">
        <v>63</v>
      </c>
      <c r="B77" s="13">
        <v>128</v>
      </c>
      <c r="C77" s="13"/>
      <c r="D77" s="76">
        <v>1.0859999999999999E-3</v>
      </c>
      <c r="E77" s="76">
        <v>1.6372999999999999E-2</v>
      </c>
      <c r="F77" s="77"/>
      <c r="G77" s="78">
        <v>3.3289999999999999E-3</v>
      </c>
      <c r="H77" s="79">
        <v>4.5960000000000003E-3</v>
      </c>
      <c r="I77" s="80"/>
      <c r="J77" s="90"/>
      <c r="K77" s="91"/>
      <c r="L77" s="92" t="s">
        <v>63</v>
      </c>
      <c r="M77" s="93">
        <v>128</v>
      </c>
      <c r="N77" s="94"/>
      <c r="O77" s="95">
        <v>4.4749999999999998E-3</v>
      </c>
      <c r="P77" s="95">
        <v>9.1780000000000004E-3</v>
      </c>
      <c r="Q77" s="85"/>
      <c r="R77" s="95">
        <v>6.6379999999999998E-3</v>
      </c>
      <c r="S77" s="95">
        <v>6.6109999999999997E-3</v>
      </c>
      <c r="T77" s="85"/>
      <c r="U77" s="84"/>
      <c r="V77" s="81">
        <f t="shared" si="7"/>
        <v>7091.6302325036995</v>
      </c>
      <c r="W77" s="81">
        <f t="shared" si="8"/>
        <v>7795.4261470110996</v>
      </c>
      <c r="X77" s="81">
        <f t="shared" si="9"/>
        <v>703.79591450740008</v>
      </c>
      <c r="Y77" s="82">
        <f t="shared" si="5"/>
        <v>9.9243177017553696E-2</v>
      </c>
      <c r="Z77" s="84"/>
      <c r="AA77" s="83">
        <f t="shared" si="6"/>
        <v>703.79591450740008</v>
      </c>
    </row>
    <row r="78" spans="1:27" s="87" customFormat="1" ht="14" x14ac:dyDescent="0.3">
      <c r="A78" s="75" t="s">
        <v>64</v>
      </c>
      <c r="B78" s="13">
        <v>131</v>
      </c>
      <c r="C78" s="13"/>
      <c r="D78" s="76">
        <v>1.9299E-2</v>
      </c>
      <c r="E78" s="76">
        <v>2.9343999999999999E-2</v>
      </c>
      <c r="F78" s="77"/>
      <c r="G78" s="78">
        <v>1.8475999999999999E-2</v>
      </c>
      <c r="H78" s="79">
        <v>2.8534E-2</v>
      </c>
      <c r="I78" s="80"/>
      <c r="J78" s="90"/>
      <c r="K78" s="91"/>
      <c r="L78" s="92" t="s">
        <v>64</v>
      </c>
      <c r="M78" s="93">
        <v>131</v>
      </c>
      <c r="N78" s="94"/>
      <c r="O78" s="95">
        <v>2.2373000000000001E-2</v>
      </c>
      <c r="P78" s="95">
        <v>0.22675699999999999</v>
      </c>
      <c r="Q78" s="85"/>
      <c r="R78" s="95">
        <v>3.6949000000000003E-2</v>
      </c>
      <c r="S78" s="95">
        <v>0.10041799999999999</v>
      </c>
      <c r="T78" s="85"/>
      <c r="U78" s="84"/>
      <c r="V78" s="81">
        <f t="shared" si="7"/>
        <v>29006.780059212397</v>
      </c>
      <c r="W78" s="81">
        <f t="shared" si="8"/>
        <v>111684.3309928697</v>
      </c>
      <c r="X78" s="81">
        <f t="shared" si="9"/>
        <v>82677.550933657301</v>
      </c>
      <c r="Y78" s="82">
        <f t="shared" si="5"/>
        <v>2.850283649715176</v>
      </c>
      <c r="Z78" s="84"/>
      <c r="AA78" s="83">
        <f t="shared" si="6"/>
        <v>82677.550933657301</v>
      </c>
    </row>
    <row r="79" spans="1:27" s="87" customFormat="1" ht="14" x14ac:dyDescent="0.3">
      <c r="A79" s="75" t="s">
        <v>220</v>
      </c>
      <c r="B79" s="13">
        <v>132</v>
      </c>
      <c r="C79" s="13"/>
      <c r="D79" s="76">
        <v>1.3979999999999999E-3</v>
      </c>
      <c r="E79" s="76">
        <v>1.6223999999999999E-2</v>
      </c>
      <c r="F79" s="77"/>
      <c r="G79" s="78">
        <v>2.856E-3</v>
      </c>
      <c r="H79" s="79">
        <v>8.5140000000000007E-3</v>
      </c>
      <c r="I79" s="80"/>
      <c r="J79" s="90"/>
      <c r="K79" s="91"/>
      <c r="L79" s="92" t="s">
        <v>220</v>
      </c>
      <c r="M79" s="93">
        <v>132</v>
      </c>
      <c r="N79" s="94"/>
      <c r="O79" s="95">
        <v>3.4429999999999999E-3</v>
      </c>
      <c r="P79" s="95">
        <v>1.9125E-2</v>
      </c>
      <c r="Q79" s="85"/>
      <c r="R79" s="95">
        <v>6.4989999999999996E-3</v>
      </c>
      <c r="S79" s="95">
        <v>1.5242E-2</v>
      </c>
      <c r="T79" s="85"/>
      <c r="U79" s="84"/>
      <c r="V79" s="81">
        <f t="shared" si="7"/>
        <v>8368.9317960053977</v>
      </c>
      <c r="W79" s="81">
        <f t="shared" si="8"/>
        <v>12875.438913375698</v>
      </c>
      <c r="X79" s="81">
        <f t="shared" si="9"/>
        <v>4506.5071173703</v>
      </c>
      <c r="Y79" s="82">
        <f t="shared" si="5"/>
        <v>0.53848056445164427</v>
      </c>
      <c r="Z79" s="84"/>
      <c r="AA79" s="83">
        <f t="shared" si="6"/>
        <v>4506.5071173703</v>
      </c>
    </row>
    <row r="80" spans="1:27" s="87" customFormat="1" ht="14" x14ac:dyDescent="0.3">
      <c r="A80" s="75" t="s">
        <v>65</v>
      </c>
      <c r="B80" s="13">
        <v>137</v>
      </c>
      <c r="C80" s="13"/>
      <c r="D80" s="76">
        <v>0.10069</v>
      </c>
      <c r="E80" s="76">
        <v>0.47938700000000001</v>
      </c>
      <c r="F80" s="77"/>
      <c r="G80" s="78">
        <v>0.601078</v>
      </c>
      <c r="H80" s="79">
        <v>0.51807199999999998</v>
      </c>
      <c r="I80" s="80"/>
      <c r="J80" s="90"/>
      <c r="K80" s="91"/>
      <c r="L80" s="92" t="s">
        <v>65</v>
      </c>
      <c r="M80" s="93">
        <v>137</v>
      </c>
      <c r="N80" s="94"/>
      <c r="O80" s="95">
        <v>0.211812</v>
      </c>
      <c r="P80" s="95">
        <v>0.53820000000000001</v>
      </c>
      <c r="Q80" s="85"/>
      <c r="R80" s="95">
        <v>0.41472799999999999</v>
      </c>
      <c r="S80" s="95">
        <v>0.70588899999999999</v>
      </c>
      <c r="T80" s="85"/>
      <c r="U80" s="84"/>
      <c r="V80" s="81">
        <f t="shared" si="7"/>
        <v>449454.04609440471</v>
      </c>
      <c r="W80" s="81">
        <f t="shared" si="8"/>
        <v>542318.65807315486</v>
      </c>
      <c r="X80" s="81">
        <f t="shared" si="9"/>
        <v>92864.611978750152</v>
      </c>
      <c r="Y80" s="82">
        <f t="shared" si="5"/>
        <v>0.20661647789292475</v>
      </c>
      <c r="Z80" s="84"/>
      <c r="AA80" s="83">
        <f t="shared" si="6"/>
        <v>92864.611978750152</v>
      </c>
    </row>
    <row r="81" spans="1:27" s="87" customFormat="1" ht="14" x14ac:dyDescent="0.3">
      <c r="A81" s="75" t="s">
        <v>210</v>
      </c>
      <c r="B81" s="13">
        <v>138</v>
      </c>
      <c r="C81" s="13"/>
      <c r="D81" s="76">
        <v>7.8336000000000003E-2</v>
      </c>
      <c r="E81" s="76">
        <v>0.18321599999999999</v>
      </c>
      <c r="F81" s="77"/>
      <c r="G81" s="78">
        <v>7.9156000000000004E-2</v>
      </c>
      <c r="H81" s="79">
        <v>0.18116399999999999</v>
      </c>
      <c r="I81" s="80"/>
      <c r="J81" s="90"/>
      <c r="K81" s="91"/>
      <c r="L81" s="92" t="s">
        <v>210</v>
      </c>
      <c r="M81" s="93">
        <v>138</v>
      </c>
      <c r="N81" s="94"/>
      <c r="O81" s="95">
        <v>6.9291000000000005E-2</v>
      </c>
      <c r="P81" s="95">
        <v>0.27676299999999998</v>
      </c>
      <c r="Q81" s="85"/>
      <c r="R81" s="95">
        <v>7.9699999999999993E-2</v>
      </c>
      <c r="S81" s="95">
        <v>0.23680200000000001</v>
      </c>
      <c r="T81" s="85"/>
      <c r="U81" s="84"/>
      <c r="V81" s="81">
        <f t="shared" si="7"/>
        <v>157398.31687430199</v>
      </c>
      <c r="W81" s="81">
        <f t="shared" si="8"/>
        <v>197537.70273609072</v>
      </c>
      <c r="X81" s="81">
        <f t="shared" si="9"/>
        <v>40139.385861788731</v>
      </c>
      <c r="Y81" s="82">
        <f t="shared" si="5"/>
        <v>0.25501788493611383</v>
      </c>
      <c r="Z81" s="84"/>
      <c r="AA81" s="83">
        <f t="shared" si="6"/>
        <v>40139.385861788731</v>
      </c>
    </row>
    <row r="82" spans="1:27" s="87" customFormat="1" ht="14" x14ac:dyDescent="0.3">
      <c r="A82" s="75" t="s">
        <v>66</v>
      </c>
      <c r="B82" s="13">
        <v>139</v>
      </c>
      <c r="C82" s="13"/>
      <c r="D82" s="76">
        <v>5.2899999999999996E-4</v>
      </c>
      <c r="E82" s="76">
        <v>2.6580000000000002E-3</v>
      </c>
      <c r="F82" s="77"/>
      <c r="G82" s="78">
        <v>5.5000000000000003E-4</v>
      </c>
      <c r="H82" s="79">
        <v>1.531E-3</v>
      </c>
      <c r="I82" s="80"/>
      <c r="J82" s="90"/>
      <c r="K82" s="91"/>
      <c r="L82" s="92" t="s">
        <v>66</v>
      </c>
      <c r="M82" s="93">
        <v>139</v>
      </c>
      <c r="N82" s="94"/>
      <c r="O82" s="95">
        <v>8.3699999999999996E-4</v>
      </c>
      <c r="P82" s="95">
        <v>6.4060000000000002E-3</v>
      </c>
      <c r="Q82" s="85"/>
      <c r="R82" s="95">
        <v>2.774E-3</v>
      </c>
      <c r="S82" s="95">
        <v>6.1929999999999997E-3</v>
      </c>
      <c r="T82" s="85"/>
      <c r="U82" s="84"/>
      <c r="V82" s="81">
        <f t="shared" ref="V82:V113" si="10">SUMPRODUCT($D$3:$I$3,D82:I82)/100</f>
        <v>1560.0298268682998</v>
      </c>
      <c r="W82" s="81">
        <f t="shared" ref="W82:W113" si="11">SUMPRODUCT($D$3:$I$3,O82:T82)/100</f>
        <v>4630.5363786229</v>
      </c>
      <c r="X82" s="81">
        <f t="shared" ref="X82:X113" si="12">W82-V82</f>
        <v>3070.5065517546</v>
      </c>
      <c r="Y82" s="82">
        <f t="shared" ref="Y82:Y145" si="13">IF(V82&gt;0,X82/V82,"")</f>
        <v>1.9682357983619612</v>
      </c>
      <c r="Z82" s="84"/>
      <c r="AA82" s="83">
        <f t="shared" ref="AA82:AA145" si="14">ABS(X82)</f>
        <v>3070.5065517546</v>
      </c>
    </row>
    <row r="83" spans="1:27" s="87" customFormat="1" ht="14" x14ac:dyDescent="0.3">
      <c r="A83" s="75" t="s">
        <v>67</v>
      </c>
      <c r="B83" s="13">
        <v>142</v>
      </c>
      <c r="C83" s="13"/>
      <c r="D83" s="76">
        <v>1.2028E-2</v>
      </c>
      <c r="E83" s="76">
        <v>5.7488999999999998E-2</v>
      </c>
      <c r="F83" s="77"/>
      <c r="G83" s="78">
        <v>2.3488999999999999E-2</v>
      </c>
      <c r="H83" s="79">
        <v>0.14882799999999999</v>
      </c>
      <c r="I83" s="80"/>
      <c r="J83" s="90"/>
      <c r="K83" s="91"/>
      <c r="L83" s="92" t="s">
        <v>67</v>
      </c>
      <c r="M83" s="93">
        <v>142</v>
      </c>
      <c r="N83" s="94"/>
      <c r="O83" s="95">
        <v>9.5600000000000008E-3</v>
      </c>
      <c r="P83" s="95">
        <v>2.7285E-2</v>
      </c>
      <c r="Q83" s="85"/>
      <c r="R83" s="95">
        <v>1.8945E-2</v>
      </c>
      <c r="S83" s="95">
        <v>4.6042E-2</v>
      </c>
      <c r="T83" s="85"/>
      <c r="U83" s="84"/>
      <c r="V83" s="81">
        <f t="shared" si="10"/>
        <v>73395.789824393301</v>
      </c>
      <c r="W83" s="81">
        <f t="shared" si="11"/>
        <v>29929.896509910301</v>
      </c>
      <c r="X83" s="81">
        <f t="shared" si="12"/>
        <v>-43465.893314483001</v>
      </c>
      <c r="Y83" s="82">
        <f t="shared" si="13"/>
        <v>-0.59221235194115984</v>
      </c>
      <c r="Z83" s="84"/>
      <c r="AA83" s="83">
        <f t="shared" si="14"/>
        <v>43465.893314483001</v>
      </c>
    </row>
    <row r="84" spans="1:27" s="87" customFormat="1" ht="14" x14ac:dyDescent="0.3">
      <c r="A84" s="75" t="s">
        <v>68</v>
      </c>
      <c r="B84" s="13">
        <v>143</v>
      </c>
      <c r="C84" s="13"/>
      <c r="D84" s="76">
        <v>4.0000000000000002E-4</v>
      </c>
      <c r="E84" s="76">
        <v>9.1900000000000003E-3</v>
      </c>
      <c r="F84" s="77"/>
      <c r="G84" s="78">
        <v>1.817E-3</v>
      </c>
      <c r="H84" s="79">
        <v>1.1180000000000001E-3</v>
      </c>
      <c r="I84" s="80"/>
      <c r="J84" s="90"/>
      <c r="K84" s="91"/>
      <c r="L84" s="92" t="s">
        <v>68</v>
      </c>
      <c r="M84" s="93">
        <v>143</v>
      </c>
      <c r="N84" s="94"/>
      <c r="O84" s="95">
        <v>4.8899999999999996E-4</v>
      </c>
      <c r="P84" s="95">
        <v>4.0000000000000002E-4</v>
      </c>
      <c r="Q84" s="85"/>
      <c r="R84" s="95">
        <v>4.0000000000000002E-4</v>
      </c>
      <c r="S84" s="95">
        <v>6.7500000000000004E-4</v>
      </c>
      <c r="T84" s="85"/>
      <c r="U84" s="84"/>
      <c r="V84" s="81">
        <f t="shared" si="10"/>
        <v>3408.0934054924001</v>
      </c>
      <c r="W84" s="81">
        <f t="shared" si="11"/>
        <v>612.04938472649997</v>
      </c>
      <c r="X84" s="81">
        <f t="shared" si="12"/>
        <v>-2796.0440207659003</v>
      </c>
      <c r="Y84" s="82">
        <f t="shared" si="13"/>
        <v>-0.82041296645798034</v>
      </c>
      <c r="Z84" s="84"/>
      <c r="AA84" s="83">
        <f t="shared" si="14"/>
        <v>2796.0440207659003</v>
      </c>
    </row>
    <row r="85" spans="1:27" s="87" customFormat="1" ht="14" x14ac:dyDescent="0.3">
      <c r="A85" s="75" t="s">
        <v>69</v>
      </c>
      <c r="B85" s="13">
        <v>146</v>
      </c>
      <c r="C85" s="13"/>
      <c r="D85" s="76">
        <v>0.19068099999999999</v>
      </c>
      <c r="E85" s="76">
        <v>0.51437699999999997</v>
      </c>
      <c r="F85" s="77"/>
      <c r="G85" s="78">
        <v>0.39789400000000003</v>
      </c>
      <c r="H85" s="79">
        <v>0.49768899999999999</v>
      </c>
      <c r="I85" s="80"/>
      <c r="J85" s="90"/>
      <c r="K85" s="91"/>
      <c r="L85" s="92" t="s">
        <v>69</v>
      </c>
      <c r="M85" s="93">
        <v>146</v>
      </c>
      <c r="N85" s="94"/>
      <c r="O85" s="95">
        <v>0.181614</v>
      </c>
      <c r="P85" s="95">
        <v>0.46404400000000001</v>
      </c>
      <c r="Q85" s="85"/>
      <c r="R85" s="95">
        <v>0.43897000000000003</v>
      </c>
      <c r="S85" s="95">
        <v>0.66106500000000001</v>
      </c>
      <c r="T85" s="85"/>
      <c r="U85" s="84"/>
      <c r="V85" s="81">
        <f t="shared" si="10"/>
        <v>456306.04602820962</v>
      </c>
      <c r="W85" s="81">
        <f t="shared" si="11"/>
        <v>498303.2647183197</v>
      </c>
      <c r="X85" s="81">
        <f t="shared" si="12"/>
        <v>41997.218690110079</v>
      </c>
      <c r="Y85" s="82">
        <f t="shared" si="13"/>
        <v>9.2037392569446125E-2</v>
      </c>
      <c r="Z85" s="84"/>
      <c r="AA85" s="83">
        <f t="shared" si="14"/>
        <v>41997.218690110079</v>
      </c>
    </row>
    <row r="86" spans="1:27" s="87" customFormat="1" ht="14" x14ac:dyDescent="0.3">
      <c r="A86" s="75" t="s">
        <v>218</v>
      </c>
      <c r="B86" s="13">
        <v>149</v>
      </c>
      <c r="C86" s="13"/>
      <c r="D86" s="76">
        <v>3.0699999999999998E-3</v>
      </c>
      <c r="E86" s="76">
        <v>1.2142999999999999E-2</v>
      </c>
      <c r="F86" s="77"/>
      <c r="G86" s="78">
        <v>1.9415999999999999E-2</v>
      </c>
      <c r="H86" s="79">
        <v>1.3408E-2</v>
      </c>
      <c r="I86" s="80"/>
      <c r="J86" s="90"/>
      <c r="K86" s="91"/>
      <c r="L86" s="92" t="s">
        <v>218</v>
      </c>
      <c r="M86" s="93">
        <v>149</v>
      </c>
      <c r="N86" s="94"/>
      <c r="O86" s="95">
        <v>8.0820000000000006E-3</v>
      </c>
      <c r="P86" s="95">
        <v>5.5035000000000001E-2</v>
      </c>
      <c r="Q86" s="85"/>
      <c r="R86" s="95">
        <v>1.4839E-2</v>
      </c>
      <c r="S86" s="95">
        <v>1.4893E-2</v>
      </c>
      <c r="T86" s="85"/>
      <c r="U86" s="84"/>
      <c r="V86" s="81">
        <f t="shared" si="10"/>
        <v>12434.923241670698</v>
      </c>
      <c r="W86" s="81">
        <f t="shared" si="11"/>
        <v>26224.951021177596</v>
      </c>
      <c r="X86" s="81">
        <f t="shared" si="12"/>
        <v>13790.027779506898</v>
      </c>
      <c r="Y86" s="82">
        <f t="shared" si="13"/>
        <v>1.1089757058809262</v>
      </c>
      <c r="Z86" s="84"/>
      <c r="AA86" s="83">
        <f t="shared" si="14"/>
        <v>13790.027779506898</v>
      </c>
    </row>
    <row r="87" spans="1:27" s="87" customFormat="1" ht="14" x14ac:dyDescent="0.3">
      <c r="A87" s="75" t="s">
        <v>3</v>
      </c>
      <c r="B87" s="13">
        <v>150</v>
      </c>
      <c r="C87" s="13">
        <v>157</v>
      </c>
      <c r="D87" s="76"/>
      <c r="E87" s="76"/>
      <c r="F87" s="77"/>
      <c r="G87" s="78"/>
      <c r="H87" s="79"/>
      <c r="I87" s="80"/>
      <c r="J87" s="90"/>
      <c r="K87" s="91"/>
      <c r="L87" s="92" t="s">
        <v>3</v>
      </c>
      <c r="M87" s="93">
        <v>150</v>
      </c>
      <c r="N87" s="93">
        <v>157</v>
      </c>
      <c r="O87" s="95">
        <v>0</v>
      </c>
      <c r="P87" s="95">
        <v>0</v>
      </c>
      <c r="Q87" s="85"/>
      <c r="R87" s="95">
        <v>0</v>
      </c>
      <c r="S87" s="95">
        <v>0</v>
      </c>
      <c r="T87" s="85"/>
      <c r="U87" s="84"/>
      <c r="V87" s="81">
        <f t="shared" si="10"/>
        <v>0</v>
      </c>
      <c r="W87" s="81">
        <f t="shared" si="11"/>
        <v>0</v>
      </c>
      <c r="X87" s="81">
        <f t="shared" si="12"/>
        <v>0</v>
      </c>
      <c r="Y87" s="82" t="str">
        <f t="shared" si="13"/>
        <v/>
      </c>
      <c r="Z87" s="84"/>
      <c r="AA87" s="83">
        <f t="shared" si="14"/>
        <v>0</v>
      </c>
    </row>
    <row r="88" spans="1:27" s="87" customFormat="1" ht="14" x14ac:dyDescent="0.3">
      <c r="A88" s="75" t="s">
        <v>70</v>
      </c>
      <c r="B88" s="13">
        <v>151</v>
      </c>
      <c r="C88" s="13"/>
      <c r="D88" s="76">
        <v>0.15124199999999999</v>
      </c>
      <c r="E88" s="76">
        <v>0.83941299999999996</v>
      </c>
      <c r="F88" s="77"/>
      <c r="G88" s="78">
        <v>0.20494699999999999</v>
      </c>
      <c r="H88" s="79">
        <v>0.63315999999999995</v>
      </c>
      <c r="I88" s="80"/>
      <c r="J88" s="90"/>
      <c r="K88" s="91"/>
      <c r="L88" s="92" t="s">
        <v>70</v>
      </c>
      <c r="M88" s="93">
        <v>151</v>
      </c>
      <c r="N88" s="94"/>
      <c r="O88" s="95">
        <v>0.20049900000000001</v>
      </c>
      <c r="P88" s="95">
        <v>0.927234</v>
      </c>
      <c r="Q88" s="85"/>
      <c r="R88" s="95">
        <v>0.186669</v>
      </c>
      <c r="S88" s="95">
        <v>0.68539300000000003</v>
      </c>
      <c r="T88" s="85"/>
      <c r="U88" s="84"/>
      <c r="V88" s="81">
        <f t="shared" si="10"/>
        <v>539574.78280731605</v>
      </c>
      <c r="W88" s="81">
        <f t="shared" si="11"/>
        <v>599124.35997732927</v>
      </c>
      <c r="X88" s="81">
        <f t="shared" si="12"/>
        <v>59549.577170013217</v>
      </c>
      <c r="Y88" s="82">
        <f t="shared" si="13"/>
        <v>0.1103638996251583</v>
      </c>
      <c r="Z88" s="84"/>
      <c r="AA88" s="83">
        <f t="shared" si="14"/>
        <v>59549.577170013217</v>
      </c>
    </row>
    <row r="89" spans="1:27" s="87" customFormat="1" ht="14" x14ac:dyDescent="0.3">
      <c r="A89" s="75" t="s">
        <v>206</v>
      </c>
      <c r="B89" s="13">
        <v>153</v>
      </c>
      <c r="C89" s="13"/>
      <c r="D89" s="76">
        <v>7.6774999999999996E-2</v>
      </c>
      <c r="E89" s="76">
        <v>7.2232000000000005E-2</v>
      </c>
      <c r="F89" s="77"/>
      <c r="G89" s="78">
        <v>9.4563999999999995E-2</v>
      </c>
      <c r="H89" s="79">
        <v>0.21532699999999999</v>
      </c>
      <c r="I89" s="80"/>
      <c r="J89" s="90"/>
      <c r="K89" s="91"/>
      <c r="L89" s="92" t="s">
        <v>206</v>
      </c>
      <c r="M89" s="93">
        <v>153</v>
      </c>
      <c r="N89" s="94"/>
      <c r="O89" s="95">
        <v>3.2761999999999999E-2</v>
      </c>
      <c r="P89" s="95">
        <v>0.24446200000000001</v>
      </c>
      <c r="Q89" s="85"/>
      <c r="R89" s="95">
        <v>8.3454E-2</v>
      </c>
      <c r="S89" s="95">
        <v>0.16243199999999999</v>
      </c>
      <c r="T89" s="85"/>
      <c r="U89" s="84"/>
      <c r="V89" s="81">
        <f t="shared" si="10"/>
        <v>139581.98517137129</v>
      </c>
      <c r="W89" s="81">
        <f t="shared" si="11"/>
        <v>149283.05787418579</v>
      </c>
      <c r="X89" s="81">
        <f t="shared" si="12"/>
        <v>9701.0727028145047</v>
      </c>
      <c r="Y89" s="82">
        <f t="shared" si="13"/>
        <v>6.9500893621079016E-2</v>
      </c>
      <c r="Z89" s="84"/>
      <c r="AA89" s="83">
        <f t="shared" si="14"/>
        <v>9701.0727028145047</v>
      </c>
    </row>
    <row r="90" spans="1:27" s="87" customFormat="1" ht="14" x14ac:dyDescent="0.3">
      <c r="A90" s="75" t="s">
        <v>71</v>
      </c>
      <c r="B90" s="13">
        <v>154</v>
      </c>
      <c r="C90" s="13"/>
      <c r="D90" s="76">
        <v>1.0460000000000001E-3</v>
      </c>
      <c r="E90" s="76">
        <v>2.3189999999999999E-3</v>
      </c>
      <c r="F90" s="77"/>
      <c r="G90" s="78">
        <v>9.7680000000000006E-3</v>
      </c>
      <c r="H90" s="79">
        <v>5.7990000000000003E-3</v>
      </c>
      <c r="I90" s="80"/>
      <c r="J90" s="90"/>
      <c r="K90" s="91"/>
      <c r="L90" s="92" t="s">
        <v>71</v>
      </c>
      <c r="M90" s="93">
        <v>154</v>
      </c>
      <c r="N90" s="94"/>
      <c r="O90" s="95">
        <v>2.8660000000000001E-3</v>
      </c>
      <c r="P90" s="95">
        <v>3.1570000000000001E-3</v>
      </c>
      <c r="Q90" s="85"/>
      <c r="R90" s="95">
        <v>7.7330000000000003E-3</v>
      </c>
      <c r="S90" s="95">
        <v>1.0392E-2</v>
      </c>
      <c r="T90" s="85"/>
      <c r="U90" s="84"/>
      <c r="V90" s="81">
        <f t="shared" si="10"/>
        <v>4679.2195350845996</v>
      </c>
      <c r="W90" s="81">
        <f t="shared" si="11"/>
        <v>6832.9138579176997</v>
      </c>
      <c r="X90" s="81">
        <f t="shared" si="12"/>
        <v>2153.6943228331002</v>
      </c>
      <c r="Y90" s="82">
        <f t="shared" si="13"/>
        <v>0.46026785165448786</v>
      </c>
      <c r="Z90" s="84"/>
      <c r="AA90" s="83">
        <f t="shared" si="14"/>
        <v>2153.6943228331002</v>
      </c>
    </row>
    <row r="91" spans="1:27" s="87" customFormat="1" ht="14" x14ac:dyDescent="0.3">
      <c r="A91" s="75" t="s">
        <v>72</v>
      </c>
      <c r="B91" s="13">
        <v>155</v>
      </c>
      <c r="C91" s="13"/>
      <c r="D91" s="76">
        <v>2.6250000000000002E-3</v>
      </c>
      <c r="E91" s="76">
        <v>2.6345E-2</v>
      </c>
      <c r="F91" s="77"/>
      <c r="G91" s="78">
        <v>2.7469999999999999E-3</v>
      </c>
      <c r="H91" s="79">
        <v>1.6445999999999999E-2</v>
      </c>
      <c r="I91" s="80"/>
      <c r="J91" s="90"/>
      <c r="K91" s="91"/>
      <c r="L91" s="92" t="s">
        <v>72</v>
      </c>
      <c r="M91" s="93">
        <v>155</v>
      </c>
      <c r="N91" s="94"/>
      <c r="O91" s="95">
        <v>3.3040000000000001E-3</v>
      </c>
      <c r="P91" s="95">
        <v>1.8703999999999998E-2</v>
      </c>
      <c r="Q91" s="85"/>
      <c r="R91" s="95">
        <v>4.0810000000000004E-3</v>
      </c>
      <c r="S91" s="95">
        <v>1.6657999999999999E-2</v>
      </c>
      <c r="T91" s="85"/>
      <c r="U91" s="84"/>
      <c r="V91" s="81">
        <f t="shared" si="10"/>
        <v>14260.543492352099</v>
      </c>
      <c r="W91" s="81">
        <f t="shared" si="11"/>
        <v>12732.919263545</v>
      </c>
      <c r="X91" s="81">
        <f t="shared" si="12"/>
        <v>-1527.6242288070989</v>
      </c>
      <c r="Y91" s="82">
        <f t="shared" si="13"/>
        <v>-0.10712244099436749</v>
      </c>
      <c r="Z91" s="84"/>
      <c r="AA91" s="83">
        <f t="shared" si="14"/>
        <v>1527.6242288070989</v>
      </c>
    </row>
    <row r="92" spans="1:27" s="87" customFormat="1" ht="14" x14ac:dyDescent="0.3">
      <c r="A92" s="75" t="s">
        <v>73</v>
      </c>
      <c r="B92" s="13">
        <v>156</v>
      </c>
      <c r="C92" s="13"/>
      <c r="D92" s="76">
        <v>1.1785E-2</v>
      </c>
      <c r="E92" s="76">
        <v>3.5333000000000003E-2</v>
      </c>
      <c r="F92" s="77"/>
      <c r="G92" s="78">
        <v>1.6969999999999999E-3</v>
      </c>
      <c r="H92" s="79">
        <v>1.1337E-2</v>
      </c>
      <c r="I92" s="80"/>
      <c r="J92" s="90"/>
      <c r="K92" s="91"/>
      <c r="L92" s="92" t="s">
        <v>73</v>
      </c>
      <c r="M92" s="93">
        <v>156</v>
      </c>
      <c r="N92" s="94"/>
      <c r="O92" s="95">
        <v>4.2099999999999999E-4</v>
      </c>
      <c r="P92" s="95">
        <v>9.0788999999999995E-2</v>
      </c>
      <c r="Q92" s="85"/>
      <c r="R92" s="95">
        <v>3.8869999999999998E-3</v>
      </c>
      <c r="S92" s="95">
        <v>1.2891E-2</v>
      </c>
      <c r="T92" s="85"/>
      <c r="U92" s="84"/>
      <c r="V92" s="81">
        <f t="shared" si="10"/>
        <v>18915.319076084401</v>
      </c>
      <c r="W92" s="81">
        <f t="shared" si="11"/>
        <v>30271.719703767798</v>
      </c>
      <c r="X92" s="81">
        <f t="shared" si="12"/>
        <v>11356.400627683397</v>
      </c>
      <c r="Y92" s="82">
        <f t="shared" si="13"/>
        <v>0.60038112928488063</v>
      </c>
      <c r="Z92" s="84"/>
      <c r="AA92" s="83">
        <f t="shared" si="14"/>
        <v>11356.400627683397</v>
      </c>
    </row>
    <row r="93" spans="1:27" s="87" customFormat="1" ht="14" x14ac:dyDescent="0.3">
      <c r="A93" s="75" t="s">
        <v>74</v>
      </c>
      <c r="B93" s="13">
        <v>157</v>
      </c>
      <c r="C93" s="13"/>
      <c r="D93" s="76">
        <v>1.7174999999999999E-2</v>
      </c>
      <c r="E93" s="76">
        <v>0.17688100000000001</v>
      </c>
      <c r="F93" s="77"/>
      <c r="G93" s="78">
        <v>2.2617000000000002E-2</v>
      </c>
      <c r="H93" s="79">
        <v>2.3167E-2</v>
      </c>
      <c r="I93" s="80"/>
      <c r="J93" s="90"/>
      <c r="K93" s="91"/>
      <c r="L93" s="92" t="s">
        <v>74</v>
      </c>
      <c r="M93" s="93">
        <v>157</v>
      </c>
      <c r="N93" s="94"/>
      <c r="O93" s="95">
        <v>1.555E-2</v>
      </c>
      <c r="P93" s="95">
        <v>8.5818000000000005E-2</v>
      </c>
      <c r="Q93" s="85"/>
      <c r="R93" s="95">
        <v>2.4643000000000002E-2</v>
      </c>
      <c r="S93" s="95">
        <v>4.2785999999999998E-2</v>
      </c>
      <c r="T93" s="85"/>
      <c r="U93" s="84"/>
      <c r="V93" s="81">
        <f t="shared" si="10"/>
        <v>68097.505766841801</v>
      </c>
      <c r="W93" s="81">
        <f t="shared" si="11"/>
        <v>48758.257079593597</v>
      </c>
      <c r="X93" s="81">
        <f t="shared" si="12"/>
        <v>-19339.248687248204</v>
      </c>
      <c r="Y93" s="82">
        <f t="shared" si="13"/>
        <v>-0.2839934953486199</v>
      </c>
      <c r="Z93" s="84"/>
      <c r="AA93" s="83">
        <f t="shared" si="14"/>
        <v>19339.248687248204</v>
      </c>
    </row>
    <row r="94" spans="1:27" s="87" customFormat="1" ht="14" x14ac:dyDescent="0.3">
      <c r="A94" s="75" t="s">
        <v>75</v>
      </c>
      <c r="B94" s="13">
        <v>158</v>
      </c>
      <c r="C94" s="13"/>
      <c r="D94" s="76">
        <v>2.4650000000000002E-3</v>
      </c>
      <c r="E94" s="76">
        <v>3.8049999999999998E-3</v>
      </c>
      <c r="F94" s="77"/>
      <c r="G94" s="78">
        <v>7.9139999999999992E-3</v>
      </c>
      <c r="H94" s="79">
        <v>4.4250000000000001E-3</v>
      </c>
      <c r="I94" s="80"/>
      <c r="J94" s="90"/>
      <c r="K94" s="91"/>
      <c r="L94" s="92" t="s">
        <v>75</v>
      </c>
      <c r="M94" s="93">
        <v>158</v>
      </c>
      <c r="N94" s="94"/>
      <c r="O94" s="95">
        <v>2.4090000000000001E-3</v>
      </c>
      <c r="P94" s="95">
        <v>3.7644999999999998E-2</v>
      </c>
      <c r="Q94" s="85"/>
      <c r="R94" s="95">
        <v>1.0260999999999999E-2</v>
      </c>
      <c r="S94" s="95">
        <v>9.0559999999999998E-3</v>
      </c>
      <c r="T94" s="85"/>
      <c r="U94" s="84"/>
      <c r="V94" s="81">
        <f t="shared" si="10"/>
        <v>4942.8159272803996</v>
      </c>
      <c r="W94" s="81">
        <f t="shared" si="11"/>
        <v>16234.035235681498</v>
      </c>
      <c r="X94" s="81">
        <f t="shared" si="12"/>
        <v>11291.219308401098</v>
      </c>
      <c r="Y94" s="82">
        <f t="shared" si="13"/>
        <v>2.2843697751483276</v>
      </c>
      <c r="Z94" s="84"/>
      <c r="AA94" s="83">
        <f t="shared" si="14"/>
        <v>11291.219308401098</v>
      </c>
    </row>
    <row r="95" spans="1:27" s="87" customFormat="1" ht="14" x14ac:dyDescent="0.3">
      <c r="A95" s="75" t="s">
        <v>76</v>
      </c>
      <c r="B95" s="13">
        <v>164</v>
      </c>
      <c r="C95" s="13">
        <v>490</v>
      </c>
      <c r="D95" s="76"/>
      <c r="E95" s="76"/>
      <c r="F95" s="77"/>
      <c r="G95" s="78"/>
      <c r="H95" s="79"/>
      <c r="I95" s="80"/>
      <c r="J95" s="90"/>
      <c r="K95" s="91"/>
      <c r="L95" s="92" t="s">
        <v>76</v>
      </c>
      <c r="M95" s="93">
        <v>164</v>
      </c>
      <c r="N95" s="93">
        <v>490</v>
      </c>
      <c r="O95" s="95">
        <v>0</v>
      </c>
      <c r="P95" s="95">
        <v>0</v>
      </c>
      <c r="Q95" s="85"/>
      <c r="R95" s="95">
        <v>0</v>
      </c>
      <c r="S95" s="95">
        <v>0</v>
      </c>
      <c r="T95" s="85"/>
      <c r="U95" s="84"/>
      <c r="V95" s="81">
        <f t="shared" si="10"/>
        <v>0</v>
      </c>
      <c r="W95" s="81">
        <f t="shared" si="11"/>
        <v>0</v>
      </c>
      <c r="X95" s="81">
        <f t="shared" si="12"/>
        <v>0</v>
      </c>
      <c r="Y95" s="82" t="str">
        <f t="shared" si="13"/>
        <v/>
      </c>
      <c r="Z95" s="84"/>
      <c r="AA95" s="83">
        <f t="shared" si="14"/>
        <v>0</v>
      </c>
    </row>
    <row r="96" spans="1:27" s="87" customFormat="1" ht="14" x14ac:dyDescent="0.3">
      <c r="A96" s="75" t="s">
        <v>77</v>
      </c>
      <c r="B96" s="13">
        <v>165</v>
      </c>
      <c r="C96" s="13">
        <v>490</v>
      </c>
      <c r="D96" s="76"/>
      <c r="E96" s="76"/>
      <c r="F96" s="77"/>
      <c r="G96" s="78"/>
      <c r="H96" s="79"/>
      <c r="I96" s="80"/>
      <c r="J96" s="90"/>
      <c r="K96" s="91"/>
      <c r="L96" s="92" t="s">
        <v>77</v>
      </c>
      <c r="M96" s="93">
        <v>165</v>
      </c>
      <c r="N96" s="93">
        <v>490</v>
      </c>
      <c r="O96" s="95">
        <v>0</v>
      </c>
      <c r="P96" s="95">
        <v>0</v>
      </c>
      <c r="Q96" s="85"/>
      <c r="R96" s="95">
        <v>0</v>
      </c>
      <c r="S96" s="95">
        <v>0</v>
      </c>
      <c r="T96" s="85"/>
      <c r="U96" s="84"/>
      <c r="V96" s="81">
        <f t="shared" si="10"/>
        <v>0</v>
      </c>
      <c r="W96" s="81">
        <f t="shared" si="11"/>
        <v>0</v>
      </c>
      <c r="X96" s="81">
        <f t="shared" si="12"/>
        <v>0</v>
      </c>
      <c r="Y96" s="82" t="str">
        <f t="shared" si="13"/>
        <v/>
      </c>
      <c r="Z96" s="84"/>
      <c r="AA96" s="83">
        <f t="shared" si="14"/>
        <v>0</v>
      </c>
    </row>
    <row r="97" spans="1:27" s="87" customFormat="1" ht="14" x14ac:dyDescent="0.3">
      <c r="A97" s="75" t="s">
        <v>78</v>
      </c>
      <c r="B97" s="13">
        <v>179</v>
      </c>
      <c r="C97" s="13"/>
      <c r="D97" s="76">
        <v>5.2300000000000003E-4</v>
      </c>
      <c r="E97" s="76">
        <v>4.0000000000000002E-4</v>
      </c>
      <c r="F97" s="77"/>
      <c r="G97" s="78">
        <v>4.0000000000000002E-4</v>
      </c>
      <c r="H97" s="79">
        <v>4.0000000000000002E-4</v>
      </c>
      <c r="I97" s="80"/>
      <c r="J97" s="90"/>
      <c r="K97" s="91"/>
      <c r="L97" s="92" t="s">
        <v>78</v>
      </c>
      <c r="M97" s="93">
        <v>179</v>
      </c>
      <c r="N97" s="94"/>
      <c r="O97" s="95">
        <v>5.9400000000000002E-4</v>
      </c>
      <c r="P97" s="95">
        <v>7.0619999999999997E-3</v>
      </c>
      <c r="Q97" s="85"/>
      <c r="R97" s="95">
        <v>4.0000000000000002E-4</v>
      </c>
      <c r="S97" s="95">
        <v>1.637E-3</v>
      </c>
      <c r="T97" s="85"/>
      <c r="U97" s="84"/>
      <c r="V97" s="81">
        <f t="shared" si="10"/>
        <v>538.03382388299997</v>
      </c>
      <c r="W97" s="81">
        <f t="shared" si="11"/>
        <v>2821.0086375019</v>
      </c>
      <c r="X97" s="81">
        <f t="shared" si="12"/>
        <v>2282.9748136189</v>
      </c>
      <c r="Y97" s="82">
        <f t="shared" si="13"/>
        <v>4.2431808415735448</v>
      </c>
      <c r="Z97" s="84"/>
      <c r="AA97" s="83">
        <f t="shared" si="14"/>
        <v>2282.9748136189</v>
      </c>
    </row>
    <row r="98" spans="1:27" s="87" customFormat="1" ht="14" x14ac:dyDescent="0.3">
      <c r="A98" s="75" t="s">
        <v>79</v>
      </c>
      <c r="B98" s="13">
        <v>181</v>
      </c>
      <c r="C98" s="13"/>
      <c r="D98" s="76">
        <v>7.4879999999999999E-3</v>
      </c>
      <c r="E98" s="76">
        <v>9.9670000000000002E-3</v>
      </c>
      <c r="F98" s="77"/>
      <c r="G98" s="78">
        <v>4.2300000000000003E-3</v>
      </c>
      <c r="H98" s="79">
        <v>5.9789999999999999E-3</v>
      </c>
      <c r="I98" s="80"/>
      <c r="J98" s="90"/>
      <c r="K98" s="91"/>
      <c r="L98" s="92" t="s">
        <v>79</v>
      </c>
      <c r="M98" s="93">
        <v>181</v>
      </c>
      <c r="N98" s="94"/>
      <c r="O98" s="95">
        <v>7.1000000000000002E-4</v>
      </c>
      <c r="P98" s="95">
        <v>1.8851E-2</v>
      </c>
      <c r="Q98" s="85"/>
      <c r="R98" s="95">
        <v>3.9459999999999999E-3</v>
      </c>
      <c r="S98" s="95">
        <v>8.4849999999999995E-3</v>
      </c>
      <c r="T98" s="85"/>
      <c r="U98" s="84"/>
      <c r="V98" s="81">
        <f t="shared" si="10"/>
        <v>8702.2661072582014</v>
      </c>
      <c r="W98" s="81">
        <f t="shared" si="11"/>
        <v>8980.8069295543992</v>
      </c>
      <c r="X98" s="81">
        <f t="shared" si="12"/>
        <v>278.5408222961978</v>
      </c>
      <c r="Y98" s="82">
        <f t="shared" si="13"/>
        <v>3.20078493191421E-2</v>
      </c>
      <c r="Z98" s="84"/>
      <c r="AA98" s="83">
        <f t="shared" si="14"/>
        <v>278.5408222961978</v>
      </c>
    </row>
    <row r="99" spans="1:27" s="87" customFormat="1" ht="14" x14ac:dyDescent="0.3">
      <c r="A99" s="75" t="s">
        <v>80</v>
      </c>
      <c r="B99" s="13">
        <v>182</v>
      </c>
      <c r="C99" s="13"/>
      <c r="D99" s="76">
        <v>8.4933999999999996E-2</v>
      </c>
      <c r="E99" s="76">
        <v>4.8792000000000002E-2</v>
      </c>
      <c r="F99" s="77"/>
      <c r="G99" s="78">
        <v>0.12500800000000001</v>
      </c>
      <c r="H99" s="79">
        <v>0.25165799999999999</v>
      </c>
      <c r="I99" s="80"/>
      <c r="J99" s="90"/>
      <c r="K99" s="91"/>
      <c r="L99" s="92" t="s">
        <v>80</v>
      </c>
      <c r="M99" s="93">
        <v>182</v>
      </c>
      <c r="N99" s="94"/>
      <c r="O99" s="95">
        <v>6.5712999999999994E-2</v>
      </c>
      <c r="P99" s="95">
        <v>0.40655400000000003</v>
      </c>
      <c r="Q99" s="85"/>
      <c r="R99" s="95">
        <v>0.17617099999999999</v>
      </c>
      <c r="S99" s="95">
        <v>0.191383</v>
      </c>
      <c r="T99" s="85"/>
      <c r="U99" s="84"/>
      <c r="V99" s="81">
        <f t="shared" si="10"/>
        <v>153668.1536273206</v>
      </c>
      <c r="W99" s="81">
        <f t="shared" si="11"/>
        <v>234248.43352066548</v>
      </c>
      <c r="X99" s="81">
        <f t="shared" si="12"/>
        <v>80580.279893344879</v>
      </c>
      <c r="Y99" s="82">
        <f t="shared" si="13"/>
        <v>0.52437852600721657</v>
      </c>
      <c r="Z99" s="84"/>
      <c r="AA99" s="83">
        <f t="shared" si="14"/>
        <v>80580.279893344879</v>
      </c>
    </row>
    <row r="100" spans="1:27" s="87" customFormat="1" ht="14" x14ac:dyDescent="0.3">
      <c r="A100" s="75" t="s">
        <v>81</v>
      </c>
      <c r="B100" s="13">
        <v>183</v>
      </c>
      <c r="C100" s="13"/>
      <c r="D100" s="76">
        <v>2.8282999999999999E-2</v>
      </c>
      <c r="E100" s="76">
        <v>7.3043999999999998E-2</v>
      </c>
      <c r="F100" s="77">
        <v>2.7140000000000001E-2</v>
      </c>
      <c r="G100" s="78">
        <v>0.108612</v>
      </c>
      <c r="H100" s="79">
        <v>6.4114000000000004E-2</v>
      </c>
      <c r="I100" s="80">
        <v>0.101977</v>
      </c>
      <c r="J100" s="90"/>
      <c r="K100" s="91"/>
      <c r="L100" s="92" t="s">
        <v>81</v>
      </c>
      <c r="M100" s="93">
        <v>183</v>
      </c>
      <c r="N100" s="94"/>
      <c r="O100" s="95">
        <v>4.1073999999999999E-2</v>
      </c>
      <c r="P100" s="95">
        <v>3.0293E-2</v>
      </c>
      <c r="Q100" s="95">
        <v>4.1893E-2</v>
      </c>
      <c r="R100" s="95">
        <v>0.201293</v>
      </c>
      <c r="S100" s="95">
        <v>9.6937999999999996E-2</v>
      </c>
      <c r="T100" s="95">
        <v>0.215029</v>
      </c>
      <c r="U100" s="84"/>
      <c r="V100" s="81">
        <f t="shared" si="10"/>
        <v>72303.850482701993</v>
      </c>
      <c r="W100" s="81">
        <f t="shared" si="11"/>
        <v>92773.429136721898</v>
      </c>
      <c r="X100" s="81">
        <f t="shared" si="12"/>
        <v>20469.578654019904</v>
      </c>
      <c r="Y100" s="82">
        <f t="shared" si="13"/>
        <v>0.28310495938134106</v>
      </c>
      <c r="Z100" s="84"/>
      <c r="AA100" s="83">
        <f t="shared" si="14"/>
        <v>20469.578654019904</v>
      </c>
    </row>
    <row r="101" spans="1:27" s="87" customFormat="1" ht="14" x14ac:dyDescent="0.3">
      <c r="A101" s="75" t="s">
        <v>82</v>
      </c>
      <c r="B101" s="13">
        <v>184</v>
      </c>
      <c r="C101" s="13"/>
      <c r="D101" s="76">
        <v>0.21291499999999999</v>
      </c>
      <c r="E101" s="76">
        <v>0.86440799999999995</v>
      </c>
      <c r="F101" s="77">
        <v>0.16104599999999999</v>
      </c>
      <c r="G101" s="78">
        <v>0.31342599999999998</v>
      </c>
      <c r="H101" s="79">
        <v>0.38114500000000001</v>
      </c>
      <c r="I101" s="80">
        <v>0.24108499999999999</v>
      </c>
      <c r="J101" s="90"/>
      <c r="K101" s="91"/>
      <c r="L101" s="92" t="s">
        <v>82</v>
      </c>
      <c r="M101" s="93">
        <v>184</v>
      </c>
      <c r="N101" s="94"/>
      <c r="O101" s="95">
        <v>0.36908200000000002</v>
      </c>
      <c r="P101" s="95">
        <v>0.89561500000000005</v>
      </c>
      <c r="Q101" s="95">
        <v>0.29021599999999997</v>
      </c>
      <c r="R101" s="95">
        <v>0.34205999999999998</v>
      </c>
      <c r="S101" s="95">
        <v>0.363761</v>
      </c>
      <c r="T101" s="95">
        <v>0.27363900000000002</v>
      </c>
      <c r="U101" s="84"/>
      <c r="V101" s="81">
        <f t="shared" si="10"/>
        <v>510928.9080565194</v>
      </c>
      <c r="W101" s="81">
        <f t="shared" si="11"/>
        <v>586999.67484728235</v>
      </c>
      <c r="X101" s="81">
        <f t="shared" si="12"/>
        <v>76070.766790762951</v>
      </c>
      <c r="Y101" s="82">
        <f t="shared" si="13"/>
        <v>0.14888718487298419</v>
      </c>
      <c r="Z101" s="84"/>
      <c r="AA101" s="83">
        <f t="shared" si="14"/>
        <v>76070.766790762951</v>
      </c>
    </row>
    <row r="102" spans="1:27" s="87" customFormat="1" ht="14" x14ac:dyDescent="0.3">
      <c r="A102" s="75" t="s">
        <v>83</v>
      </c>
      <c r="B102" s="13">
        <v>185</v>
      </c>
      <c r="C102" s="13"/>
      <c r="D102" s="76">
        <v>0.39235500000000001</v>
      </c>
      <c r="E102" s="76">
        <v>0.71490699999999996</v>
      </c>
      <c r="F102" s="77">
        <v>0.36844500000000002</v>
      </c>
      <c r="G102" s="78">
        <v>1.2757750000000001</v>
      </c>
      <c r="H102" s="79">
        <v>0.75335700000000005</v>
      </c>
      <c r="I102" s="80">
        <v>1.275963</v>
      </c>
      <c r="J102" s="90"/>
      <c r="K102" s="91"/>
      <c r="L102" s="92" t="s">
        <v>83</v>
      </c>
      <c r="M102" s="93">
        <v>185</v>
      </c>
      <c r="N102" s="94"/>
      <c r="O102" s="95">
        <v>0.35134900000000002</v>
      </c>
      <c r="P102" s="95">
        <v>0.59295100000000001</v>
      </c>
      <c r="Q102" s="95">
        <v>0.30504300000000001</v>
      </c>
      <c r="R102" s="95">
        <v>1.273542</v>
      </c>
      <c r="S102" s="95">
        <v>0.87629999999999997</v>
      </c>
      <c r="T102" s="95">
        <v>1.1560980000000001</v>
      </c>
      <c r="U102" s="84"/>
      <c r="V102" s="81">
        <f t="shared" si="10"/>
        <v>835780.38316547929</v>
      </c>
      <c r="W102" s="81">
        <f t="shared" si="11"/>
        <v>823329.76609347644</v>
      </c>
      <c r="X102" s="81">
        <f t="shared" si="12"/>
        <v>-12450.617072002846</v>
      </c>
      <c r="Y102" s="82">
        <f t="shared" si="13"/>
        <v>-1.4896996056364369E-2</v>
      </c>
      <c r="Z102" s="84"/>
      <c r="AA102" s="83">
        <f t="shared" si="14"/>
        <v>12450.617072002846</v>
      </c>
    </row>
    <row r="103" spans="1:27" s="87" customFormat="1" ht="14" x14ac:dyDescent="0.3">
      <c r="A103" s="75" t="s">
        <v>84</v>
      </c>
      <c r="B103" s="13">
        <v>186</v>
      </c>
      <c r="C103" s="13"/>
      <c r="D103" s="76">
        <v>4.6909999999999999E-3</v>
      </c>
      <c r="E103" s="76">
        <v>6.5449999999999996E-3</v>
      </c>
      <c r="F103" s="77"/>
      <c r="G103" s="78">
        <v>2.3462E-2</v>
      </c>
      <c r="H103" s="79">
        <v>2.4912E-2</v>
      </c>
      <c r="I103" s="80"/>
      <c r="J103" s="90"/>
      <c r="K103" s="91"/>
      <c r="L103" s="92" t="s">
        <v>84</v>
      </c>
      <c r="M103" s="93">
        <v>186</v>
      </c>
      <c r="N103" s="94"/>
      <c r="O103" s="95">
        <v>7.2579999999999997E-3</v>
      </c>
      <c r="P103" s="95">
        <v>1.8546E-2</v>
      </c>
      <c r="Q103" s="85"/>
      <c r="R103" s="95">
        <v>7.2300000000000003E-3</v>
      </c>
      <c r="S103" s="95">
        <v>1.8370999999999998E-2</v>
      </c>
      <c r="T103" s="85"/>
      <c r="U103" s="84"/>
      <c r="V103" s="81">
        <f t="shared" si="10"/>
        <v>16006.420276981498</v>
      </c>
      <c r="W103" s="81">
        <f t="shared" si="11"/>
        <v>15514.072214591699</v>
      </c>
      <c r="X103" s="81">
        <f t="shared" si="12"/>
        <v>-492.34806238979945</v>
      </c>
      <c r="Y103" s="82">
        <f t="shared" si="13"/>
        <v>-3.0759411153150527E-2</v>
      </c>
      <c r="Z103" s="84"/>
      <c r="AA103" s="83">
        <f t="shared" si="14"/>
        <v>492.34806238979945</v>
      </c>
    </row>
    <row r="104" spans="1:27" s="87" customFormat="1" ht="14" x14ac:dyDescent="0.3">
      <c r="A104" s="75" t="s">
        <v>204</v>
      </c>
      <c r="B104" s="13">
        <v>188</v>
      </c>
      <c r="C104" s="13"/>
      <c r="D104" s="76">
        <v>1.5134E-2</v>
      </c>
      <c r="E104" s="76">
        <v>1.5134E-2</v>
      </c>
      <c r="F104" s="77"/>
      <c r="G104" s="78">
        <v>1.5134E-2</v>
      </c>
      <c r="H104" s="79">
        <v>1.5134E-2</v>
      </c>
      <c r="I104" s="80"/>
      <c r="J104" s="90"/>
      <c r="K104" s="91"/>
      <c r="L104" s="92" t="s">
        <v>204</v>
      </c>
      <c r="M104" s="93">
        <v>188</v>
      </c>
      <c r="N104" s="94"/>
      <c r="O104" s="95">
        <v>1.5134E-2</v>
      </c>
      <c r="P104" s="95">
        <v>1.5134E-2</v>
      </c>
      <c r="Q104" s="85"/>
      <c r="R104" s="95">
        <v>1.5134E-2</v>
      </c>
      <c r="S104" s="95">
        <v>2.4641E-2</v>
      </c>
      <c r="T104" s="85"/>
      <c r="U104" s="84"/>
      <c r="V104" s="81">
        <f t="shared" si="10"/>
        <v>18329.925065155196</v>
      </c>
      <c r="W104" s="81">
        <f t="shared" si="11"/>
        <v>21400.575507301499</v>
      </c>
      <c r="X104" s="81">
        <f t="shared" si="12"/>
        <v>3070.6504421463032</v>
      </c>
      <c r="Y104" s="82">
        <f t="shared" si="13"/>
        <v>0.16752116722962199</v>
      </c>
      <c r="Z104" s="84"/>
      <c r="AA104" s="83">
        <f t="shared" si="14"/>
        <v>3070.6504421463032</v>
      </c>
    </row>
    <row r="105" spans="1:27" s="87" customFormat="1" ht="14" x14ac:dyDescent="0.3">
      <c r="A105" s="75" t="s">
        <v>85</v>
      </c>
      <c r="B105" s="13">
        <v>189</v>
      </c>
      <c r="C105" s="13"/>
      <c r="D105" s="76">
        <v>5.5071000000000002E-2</v>
      </c>
      <c r="E105" s="76">
        <v>0.17413100000000001</v>
      </c>
      <c r="F105" s="77">
        <v>6.2158999999999999E-2</v>
      </c>
      <c r="G105" s="78">
        <v>8.4434999999999996E-2</v>
      </c>
      <c r="H105" s="79">
        <v>0.145927</v>
      </c>
      <c r="I105" s="80">
        <v>9.9073999999999995E-2</v>
      </c>
      <c r="J105" s="90"/>
      <c r="K105" s="91"/>
      <c r="L105" s="92" t="s">
        <v>85</v>
      </c>
      <c r="M105" s="93">
        <v>189</v>
      </c>
      <c r="N105" s="94"/>
      <c r="O105" s="95">
        <v>4.9222000000000002E-2</v>
      </c>
      <c r="P105" s="95">
        <v>0.376139</v>
      </c>
      <c r="Q105" s="95">
        <v>5.2181999999999999E-2</v>
      </c>
      <c r="R105" s="95">
        <v>7.0975999999999997E-2</v>
      </c>
      <c r="S105" s="95">
        <v>8.7812000000000001E-2</v>
      </c>
      <c r="T105" s="95">
        <v>8.1416000000000002E-2</v>
      </c>
      <c r="U105" s="84"/>
      <c r="V105" s="81">
        <f t="shared" si="10"/>
        <v>134281.40483770359</v>
      </c>
      <c r="W105" s="81">
        <f t="shared" si="11"/>
        <v>166786.27133570908</v>
      </c>
      <c r="X105" s="81">
        <f t="shared" si="12"/>
        <v>32504.866498005489</v>
      </c>
      <c r="Y105" s="82">
        <f t="shared" si="13"/>
        <v>0.24206528474506067</v>
      </c>
      <c r="Z105" s="84"/>
      <c r="AA105" s="83">
        <f t="shared" si="14"/>
        <v>32504.866498005489</v>
      </c>
    </row>
    <row r="106" spans="1:27" s="87" customFormat="1" ht="14" x14ac:dyDescent="0.3">
      <c r="A106" s="75" t="s">
        <v>86</v>
      </c>
      <c r="B106" s="13">
        <v>191</v>
      </c>
      <c r="C106" s="13"/>
      <c r="D106" s="76">
        <v>1.5446E-2</v>
      </c>
      <c r="E106" s="76">
        <v>2.8590000000000001E-2</v>
      </c>
      <c r="F106" s="77"/>
      <c r="G106" s="78">
        <v>1.8463E-2</v>
      </c>
      <c r="H106" s="79">
        <v>2.4945999999999999E-2</v>
      </c>
      <c r="I106" s="80"/>
      <c r="J106" s="90"/>
      <c r="K106" s="91"/>
      <c r="L106" s="92" t="s">
        <v>86</v>
      </c>
      <c r="M106" s="93">
        <v>191</v>
      </c>
      <c r="N106" s="94"/>
      <c r="O106" s="95">
        <v>6.8580000000000004E-3</v>
      </c>
      <c r="P106" s="95">
        <v>4.0000000000000002E-4</v>
      </c>
      <c r="Q106" s="85"/>
      <c r="R106" s="95">
        <v>1.0312E-2</v>
      </c>
      <c r="S106" s="95">
        <v>2.1918E-2</v>
      </c>
      <c r="T106" s="85"/>
      <c r="U106" s="84"/>
      <c r="V106" s="81">
        <f t="shared" si="10"/>
        <v>25958.065306373195</v>
      </c>
      <c r="W106" s="81">
        <f t="shared" si="11"/>
        <v>11977.8464552154</v>
      </c>
      <c r="X106" s="81">
        <f t="shared" si="12"/>
        <v>-13980.218851157795</v>
      </c>
      <c r="Y106" s="82">
        <f t="shared" si="13"/>
        <v>-0.53856936894774621</v>
      </c>
      <c r="Z106" s="84"/>
      <c r="AA106" s="83">
        <f t="shared" si="14"/>
        <v>13980.218851157795</v>
      </c>
    </row>
    <row r="107" spans="1:27" s="87" customFormat="1" ht="14" x14ac:dyDescent="0.3">
      <c r="A107" s="75" t="s">
        <v>87</v>
      </c>
      <c r="B107" s="13">
        <v>192</v>
      </c>
      <c r="C107" s="13"/>
      <c r="D107" s="76">
        <v>0.19073000000000001</v>
      </c>
      <c r="E107" s="76">
        <v>0.24603900000000001</v>
      </c>
      <c r="F107" s="77">
        <v>0.15836600000000001</v>
      </c>
      <c r="G107" s="78">
        <v>0.471414</v>
      </c>
      <c r="H107" s="79">
        <v>0.19698299999999999</v>
      </c>
      <c r="I107" s="80">
        <v>0.41084100000000001</v>
      </c>
      <c r="J107" s="90"/>
      <c r="K107" s="91"/>
      <c r="L107" s="92" t="s">
        <v>87</v>
      </c>
      <c r="M107" s="93">
        <v>192</v>
      </c>
      <c r="N107" s="94"/>
      <c r="O107" s="95">
        <v>0.30810100000000001</v>
      </c>
      <c r="P107" s="95">
        <v>0.30969400000000002</v>
      </c>
      <c r="Q107" s="95">
        <v>0.30991200000000002</v>
      </c>
      <c r="R107" s="95">
        <v>0.555338</v>
      </c>
      <c r="S107" s="95">
        <v>0.39869300000000002</v>
      </c>
      <c r="T107" s="95">
        <v>0.58907900000000002</v>
      </c>
      <c r="U107" s="84"/>
      <c r="V107" s="81">
        <f t="shared" si="10"/>
        <v>297424.69443583977</v>
      </c>
      <c r="W107" s="81">
        <f t="shared" si="11"/>
        <v>446044.03750899364</v>
      </c>
      <c r="X107" s="81">
        <f t="shared" si="12"/>
        <v>148619.34307315387</v>
      </c>
      <c r="Y107" s="82">
        <f t="shared" si="13"/>
        <v>0.4996873018733618</v>
      </c>
      <c r="Z107" s="84"/>
      <c r="AA107" s="83">
        <f t="shared" si="14"/>
        <v>148619.34307315387</v>
      </c>
    </row>
    <row r="108" spans="1:27" s="87" customFormat="1" ht="14" x14ac:dyDescent="0.3">
      <c r="A108" s="75" t="s">
        <v>88</v>
      </c>
      <c r="B108" s="13">
        <v>193</v>
      </c>
      <c r="C108" s="13"/>
      <c r="D108" s="76">
        <v>4.6182000000000001E-2</v>
      </c>
      <c r="E108" s="76">
        <v>0.208233</v>
      </c>
      <c r="F108" s="77"/>
      <c r="G108" s="78">
        <v>0.136439</v>
      </c>
      <c r="H108" s="79">
        <v>8.5905999999999996E-2</v>
      </c>
      <c r="I108" s="80"/>
      <c r="J108" s="90"/>
      <c r="K108" s="91"/>
      <c r="L108" s="92" t="s">
        <v>88</v>
      </c>
      <c r="M108" s="93">
        <v>193</v>
      </c>
      <c r="N108" s="94"/>
      <c r="O108" s="95">
        <v>3.7525000000000003E-2</v>
      </c>
      <c r="P108" s="95">
        <v>2.9409000000000001E-2</v>
      </c>
      <c r="Q108" s="85"/>
      <c r="R108" s="95">
        <v>7.4612999999999999E-2</v>
      </c>
      <c r="S108" s="95">
        <v>8.9858999999999994E-2</v>
      </c>
      <c r="T108" s="85"/>
      <c r="U108" s="84"/>
      <c r="V108" s="81">
        <f t="shared" si="10"/>
        <v>129588.98917463269</v>
      </c>
      <c r="W108" s="81">
        <f t="shared" si="11"/>
        <v>66572.706390606589</v>
      </c>
      <c r="X108" s="81">
        <f t="shared" si="12"/>
        <v>-63016.282784026102</v>
      </c>
      <c r="Y108" s="82">
        <f t="shared" si="13"/>
        <v>-0.48627806409621771</v>
      </c>
      <c r="Z108" s="84"/>
      <c r="AA108" s="83">
        <f t="shared" si="14"/>
        <v>63016.282784026102</v>
      </c>
    </row>
    <row r="109" spans="1:27" s="87" customFormat="1" ht="14" x14ac:dyDescent="0.3">
      <c r="A109" s="75" t="s">
        <v>89</v>
      </c>
      <c r="B109" s="13">
        <v>194</v>
      </c>
      <c r="C109" s="13">
        <v>490</v>
      </c>
      <c r="D109" s="76"/>
      <c r="E109" s="76"/>
      <c r="F109" s="77"/>
      <c r="G109" s="78"/>
      <c r="H109" s="79"/>
      <c r="I109" s="80"/>
      <c r="J109" s="90"/>
      <c r="K109" s="91"/>
      <c r="L109" s="92" t="s">
        <v>89</v>
      </c>
      <c r="M109" s="93">
        <v>194</v>
      </c>
      <c r="N109" s="93">
        <v>490</v>
      </c>
      <c r="O109" s="95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84"/>
      <c r="V109" s="81">
        <f t="shared" si="10"/>
        <v>0</v>
      </c>
      <c r="W109" s="81">
        <f t="shared" si="11"/>
        <v>0</v>
      </c>
      <c r="X109" s="81">
        <f t="shared" si="12"/>
        <v>0</v>
      </c>
      <c r="Y109" s="82" t="str">
        <f t="shared" si="13"/>
        <v/>
      </c>
      <c r="Z109" s="84"/>
      <c r="AA109" s="83">
        <f t="shared" si="14"/>
        <v>0</v>
      </c>
    </row>
    <row r="110" spans="1:27" s="87" customFormat="1" ht="14" x14ac:dyDescent="0.3">
      <c r="A110" s="75" t="s">
        <v>90</v>
      </c>
      <c r="B110" s="13">
        <v>195</v>
      </c>
      <c r="C110" s="13"/>
      <c r="D110" s="76">
        <v>1.9140999999999998E-2</v>
      </c>
      <c r="E110" s="76">
        <v>8.7901000000000007E-2</v>
      </c>
      <c r="F110" s="77"/>
      <c r="G110" s="78">
        <v>5.7833000000000002E-2</v>
      </c>
      <c r="H110" s="79">
        <v>9.8700999999999997E-2</v>
      </c>
      <c r="I110" s="80"/>
      <c r="J110" s="90"/>
      <c r="K110" s="91"/>
      <c r="L110" s="92" t="s">
        <v>90</v>
      </c>
      <c r="M110" s="93">
        <v>195</v>
      </c>
      <c r="N110" s="94"/>
      <c r="O110" s="95">
        <v>2.7321000000000002E-2</v>
      </c>
      <c r="P110" s="95">
        <v>8.4434999999999996E-2</v>
      </c>
      <c r="Q110" s="85"/>
      <c r="R110" s="95">
        <v>5.4004000000000003E-2</v>
      </c>
      <c r="S110" s="95">
        <v>0.11197699999999999</v>
      </c>
      <c r="T110" s="85"/>
      <c r="U110" s="84"/>
      <c r="V110" s="81">
        <f t="shared" si="10"/>
        <v>74757.365309175992</v>
      </c>
      <c r="W110" s="81">
        <f t="shared" si="11"/>
        <v>80975.083461116199</v>
      </c>
      <c r="X110" s="81">
        <f t="shared" si="12"/>
        <v>6217.7181519402075</v>
      </c>
      <c r="Y110" s="82">
        <f t="shared" si="13"/>
        <v>8.317198079714859E-2</v>
      </c>
      <c r="Z110" s="84"/>
      <c r="AA110" s="83">
        <f t="shared" si="14"/>
        <v>6217.7181519402075</v>
      </c>
    </row>
    <row r="111" spans="1:27" s="87" customFormat="1" ht="14" x14ac:dyDescent="0.3">
      <c r="A111" s="75" t="s">
        <v>91</v>
      </c>
      <c r="B111" s="13">
        <v>196</v>
      </c>
      <c r="C111" s="13"/>
      <c r="D111" s="76">
        <v>4.0000000000000002E-4</v>
      </c>
      <c r="E111" s="76">
        <v>4.0000000000000002E-4</v>
      </c>
      <c r="F111" s="77"/>
      <c r="G111" s="78">
        <v>4.0000000000000002E-4</v>
      </c>
      <c r="H111" s="79">
        <v>4.0000000000000002E-4</v>
      </c>
      <c r="I111" s="80"/>
      <c r="J111" s="90"/>
      <c r="K111" s="91"/>
      <c r="L111" s="92" t="s">
        <v>91</v>
      </c>
      <c r="M111" s="93">
        <v>196</v>
      </c>
      <c r="N111" s="94"/>
      <c r="O111" s="95">
        <v>1.054E-3</v>
      </c>
      <c r="P111" s="95">
        <v>4.0000000000000002E-4</v>
      </c>
      <c r="Q111" s="85"/>
      <c r="R111" s="95">
        <v>4.0000000000000002E-4</v>
      </c>
      <c r="S111" s="95">
        <v>1.936E-3</v>
      </c>
      <c r="T111" s="85"/>
      <c r="U111" s="84"/>
      <c r="V111" s="81">
        <f t="shared" si="10"/>
        <v>484.47006911999995</v>
      </c>
      <c r="W111" s="81">
        <f t="shared" si="11"/>
        <v>1265.3826101963998</v>
      </c>
      <c r="X111" s="81">
        <f t="shared" si="12"/>
        <v>780.91254107639986</v>
      </c>
      <c r="Y111" s="82">
        <f t="shared" si="13"/>
        <v>1.6118901679413618</v>
      </c>
      <c r="Z111" s="84"/>
      <c r="AA111" s="83">
        <f t="shared" si="14"/>
        <v>780.91254107639986</v>
      </c>
    </row>
    <row r="112" spans="1:27" s="87" customFormat="1" ht="14" x14ac:dyDescent="0.3">
      <c r="A112" s="75" t="s">
        <v>92</v>
      </c>
      <c r="B112" s="13">
        <v>199</v>
      </c>
      <c r="C112" s="13"/>
      <c r="D112" s="76">
        <v>4.0000000000000002E-4</v>
      </c>
      <c r="E112" s="76">
        <v>4.0000000000000002E-4</v>
      </c>
      <c r="F112" s="77"/>
      <c r="G112" s="78">
        <v>4.0000000000000002E-4</v>
      </c>
      <c r="H112" s="79">
        <v>5.6599999999999999E-4</v>
      </c>
      <c r="I112" s="80"/>
      <c r="J112" s="90"/>
      <c r="K112" s="91"/>
      <c r="L112" s="92" t="s">
        <v>92</v>
      </c>
      <c r="M112" s="93">
        <v>199</v>
      </c>
      <c r="N112" s="94"/>
      <c r="O112" s="95">
        <v>4.0000000000000002E-4</v>
      </c>
      <c r="P112" s="95">
        <v>2.689E-3</v>
      </c>
      <c r="Q112" s="85"/>
      <c r="R112" s="95">
        <v>4.0000000000000002E-4</v>
      </c>
      <c r="S112" s="95">
        <v>4.0000000000000002E-4</v>
      </c>
      <c r="T112" s="85"/>
      <c r="U112" s="84"/>
      <c r="V112" s="81">
        <f t="shared" si="10"/>
        <v>538.08613868939995</v>
      </c>
      <c r="W112" s="81">
        <f t="shared" si="11"/>
        <v>1120.9781207336998</v>
      </c>
      <c r="X112" s="81">
        <f t="shared" si="12"/>
        <v>582.89198204429988</v>
      </c>
      <c r="Y112" s="82">
        <f t="shared" si="13"/>
        <v>1.0832689046107602</v>
      </c>
      <c r="Z112" s="84"/>
      <c r="AA112" s="83">
        <f t="shared" si="14"/>
        <v>582.89198204429988</v>
      </c>
    </row>
    <row r="113" spans="1:27" s="87" customFormat="1" ht="14" x14ac:dyDescent="0.3">
      <c r="A113" s="75" t="s">
        <v>93</v>
      </c>
      <c r="B113" s="13">
        <v>204</v>
      </c>
      <c r="C113" s="13">
        <v>490</v>
      </c>
      <c r="D113" s="76"/>
      <c r="E113" s="76"/>
      <c r="F113" s="77"/>
      <c r="G113" s="78"/>
      <c r="H113" s="79"/>
      <c r="I113" s="80"/>
      <c r="J113" s="90"/>
      <c r="K113" s="91"/>
      <c r="L113" s="92" t="s">
        <v>93</v>
      </c>
      <c r="M113" s="93">
        <v>204</v>
      </c>
      <c r="N113" s="93">
        <v>490</v>
      </c>
      <c r="O113" s="95">
        <v>0</v>
      </c>
      <c r="P113" s="95">
        <v>0</v>
      </c>
      <c r="Q113" s="85"/>
      <c r="R113" s="95">
        <v>0</v>
      </c>
      <c r="S113" s="95">
        <v>0</v>
      </c>
      <c r="T113" s="85"/>
      <c r="U113" s="84"/>
      <c r="V113" s="81">
        <f t="shared" si="10"/>
        <v>0</v>
      </c>
      <c r="W113" s="81">
        <f t="shared" si="11"/>
        <v>0</v>
      </c>
      <c r="X113" s="81">
        <f t="shared" si="12"/>
        <v>0</v>
      </c>
      <c r="Y113" s="82" t="str">
        <f t="shared" si="13"/>
        <v/>
      </c>
      <c r="Z113" s="84"/>
      <c r="AA113" s="83">
        <f t="shared" si="14"/>
        <v>0</v>
      </c>
    </row>
    <row r="114" spans="1:27" s="87" customFormat="1" ht="14" x14ac:dyDescent="0.3">
      <c r="A114" s="75" t="s">
        <v>205</v>
      </c>
      <c r="B114" s="13">
        <v>205</v>
      </c>
      <c r="C114" s="13"/>
      <c r="D114" s="76">
        <v>1.4788000000000001E-2</v>
      </c>
      <c r="E114" s="76">
        <v>1.4788000000000001E-2</v>
      </c>
      <c r="F114" s="77"/>
      <c r="G114" s="78">
        <v>1.4788000000000001E-2</v>
      </c>
      <c r="H114" s="79">
        <v>1.4788000000000001E-2</v>
      </c>
      <c r="I114" s="80"/>
      <c r="J114" s="90"/>
      <c r="K114" s="91"/>
      <c r="L114" s="92" t="s">
        <v>205</v>
      </c>
      <c r="M114" s="93">
        <v>205</v>
      </c>
      <c r="N114" s="94"/>
      <c r="O114" s="95">
        <v>8.4340000000000005E-3</v>
      </c>
      <c r="P114" s="95">
        <v>4.5748999999999998E-2</v>
      </c>
      <c r="Q114" s="85"/>
      <c r="R114" s="95">
        <v>7.1998000000000006E-2</v>
      </c>
      <c r="S114" s="95">
        <v>7.8007000000000007E-2</v>
      </c>
      <c r="T114" s="85"/>
      <c r="U114" s="84"/>
      <c r="V114" s="81">
        <f t="shared" ref="V114:V145" si="15">SUMPRODUCT($D$3:$I$3,D114:I114)/100</f>
        <v>17910.8584553664</v>
      </c>
      <c r="W114" s="81">
        <f t="shared" ref="W114:W145" si="16">SUMPRODUCT($D$3:$I$3,O114:T114)/100</f>
        <v>54163.197707826796</v>
      </c>
      <c r="X114" s="81">
        <f t="shared" ref="X114:X145" si="17">W114-V114</f>
        <v>36252.339252460399</v>
      </c>
      <c r="Y114" s="82">
        <f t="shared" si="13"/>
        <v>2.0240425294410485</v>
      </c>
      <c r="Z114" s="84"/>
      <c r="AA114" s="83">
        <f t="shared" si="14"/>
        <v>36252.339252460399</v>
      </c>
    </row>
    <row r="115" spans="1:27" s="87" customFormat="1" ht="14" x14ac:dyDescent="0.3">
      <c r="A115" s="75" t="s">
        <v>94</v>
      </c>
      <c r="B115" s="13">
        <v>209</v>
      </c>
      <c r="C115" s="13"/>
      <c r="D115" s="76">
        <v>2.4565E-2</v>
      </c>
      <c r="E115" s="76">
        <v>2.4584999999999999E-2</v>
      </c>
      <c r="F115" s="77"/>
      <c r="G115" s="78">
        <v>2.4563999999999999E-2</v>
      </c>
      <c r="H115" s="79">
        <v>2.4591999999999999E-2</v>
      </c>
      <c r="I115" s="80"/>
      <c r="J115" s="90"/>
      <c r="K115" s="91"/>
      <c r="L115" s="92" t="s">
        <v>94</v>
      </c>
      <c r="M115" s="93">
        <v>209</v>
      </c>
      <c r="N115" s="94"/>
      <c r="O115" s="95">
        <v>6.6649999999999999E-3</v>
      </c>
      <c r="P115" s="95">
        <v>7.8001000000000001E-2</v>
      </c>
      <c r="Q115" s="85"/>
      <c r="R115" s="95">
        <v>5.2713999999999997E-2</v>
      </c>
      <c r="S115" s="95">
        <v>5.2768000000000002E-2</v>
      </c>
      <c r="T115" s="85"/>
      <c r="U115" s="84"/>
      <c r="V115" s="81">
        <f t="shared" si="15"/>
        <v>29766.625620134702</v>
      </c>
      <c r="W115" s="81">
        <f t="shared" si="16"/>
        <v>50841.638101065902</v>
      </c>
      <c r="X115" s="81">
        <f t="shared" si="17"/>
        <v>21075.0124809312</v>
      </c>
      <c r="Y115" s="82">
        <f t="shared" si="13"/>
        <v>0.70800811451989598</v>
      </c>
      <c r="Z115" s="84"/>
      <c r="AA115" s="83">
        <f t="shared" si="14"/>
        <v>21075.0124809312</v>
      </c>
    </row>
    <row r="116" spans="1:27" s="87" customFormat="1" ht="14" x14ac:dyDescent="0.3">
      <c r="A116" s="75" t="s">
        <v>95</v>
      </c>
      <c r="B116" s="13">
        <v>211</v>
      </c>
      <c r="C116" s="13"/>
      <c r="D116" s="76">
        <v>1.9970000000000001E-3</v>
      </c>
      <c r="E116" s="76">
        <v>1.9989999999999999E-3</v>
      </c>
      <c r="F116" s="77"/>
      <c r="G116" s="78">
        <v>1.9970000000000001E-3</v>
      </c>
      <c r="H116" s="79">
        <v>1.9989999999999999E-3</v>
      </c>
      <c r="I116" s="80"/>
      <c r="J116" s="90"/>
      <c r="K116" s="91"/>
      <c r="L116" s="92" t="s">
        <v>95</v>
      </c>
      <c r="M116" s="93">
        <v>211</v>
      </c>
      <c r="N116" s="94"/>
      <c r="O116" s="95">
        <v>4.0000000000000002E-4</v>
      </c>
      <c r="P116" s="95">
        <v>4.0000000000000002E-4</v>
      </c>
      <c r="Q116" s="85"/>
      <c r="R116" s="95">
        <v>4.0000000000000002E-4</v>
      </c>
      <c r="S116" s="95">
        <v>1.2518E-2</v>
      </c>
      <c r="T116" s="85"/>
      <c r="U116" s="84"/>
      <c r="V116" s="81">
        <f t="shared" si="15"/>
        <v>2419.9189419099998</v>
      </c>
      <c r="W116" s="81">
        <f t="shared" si="16"/>
        <v>4398.4431476862001</v>
      </c>
      <c r="X116" s="81">
        <f t="shared" si="17"/>
        <v>1978.5242057762002</v>
      </c>
      <c r="Y116" s="82">
        <f t="shared" si="13"/>
        <v>0.81759937141307115</v>
      </c>
      <c r="Z116" s="84"/>
      <c r="AA116" s="83">
        <f t="shared" si="14"/>
        <v>1978.5242057762002</v>
      </c>
    </row>
    <row r="117" spans="1:27" s="87" customFormat="1" ht="14" x14ac:dyDescent="0.3">
      <c r="A117" s="75" t="s">
        <v>96</v>
      </c>
      <c r="B117" s="13">
        <v>212</v>
      </c>
      <c r="C117" s="13"/>
      <c r="D117" s="76">
        <v>2.5969999999999999E-3</v>
      </c>
      <c r="E117" s="76">
        <v>2.5990000000000002E-3</v>
      </c>
      <c r="F117" s="77"/>
      <c r="G117" s="78">
        <v>2.5959999999999998E-3</v>
      </c>
      <c r="H117" s="79">
        <v>2.5990000000000002E-3</v>
      </c>
      <c r="I117" s="80"/>
      <c r="J117" s="90"/>
      <c r="K117" s="91"/>
      <c r="L117" s="92" t="s">
        <v>96</v>
      </c>
      <c r="M117" s="93">
        <v>212</v>
      </c>
      <c r="N117" s="94"/>
      <c r="O117" s="95">
        <v>4.0000000000000002E-4</v>
      </c>
      <c r="P117" s="95">
        <v>1.291E-3</v>
      </c>
      <c r="Q117" s="85"/>
      <c r="R117" s="95">
        <v>4.0000000000000002E-4</v>
      </c>
      <c r="S117" s="95">
        <v>6.9399999999999996E-4</v>
      </c>
      <c r="T117" s="85"/>
      <c r="U117" s="84"/>
      <c r="V117" s="81">
        <f t="shared" si="15"/>
        <v>3146.4494090123999</v>
      </c>
      <c r="W117" s="81">
        <f t="shared" si="16"/>
        <v>827.19128624489997</v>
      </c>
      <c r="X117" s="81">
        <f t="shared" si="17"/>
        <v>-2319.2581227675</v>
      </c>
      <c r="Y117" s="82">
        <f t="shared" si="13"/>
        <v>-0.73710326189400366</v>
      </c>
      <c r="Z117" s="84"/>
      <c r="AA117" s="83">
        <f t="shared" si="14"/>
        <v>2319.2581227675</v>
      </c>
    </row>
    <row r="118" spans="1:27" s="87" customFormat="1" ht="14" x14ac:dyDescent="0.3">
      <c r="A118" s="75" t="s">
        <v>97</v>
      </c>
      <c r="B118" s="13">
        <v>214</v>
      </c>
      <c r="C118" s="13"/>
      <c r="D118" s="76">
        <v>5.4920000000000004E-3</v>
      </c>
      <c r="E118" s="76">
        <v>5.4970000000000001E-3</v>
      </c>
      <c r="F118" s="77"/>
      <c r="G118" s="78">
        <v>5.4920000000000004E-3</v>
      </c>
      <c r="H118" s="79">
        <v>5.4980000000000003E-3</v>
      </c>
      <c r="I118" s="80"/>
      <c r="J118" s="90"/>
      <c r="K118" s="91"/>
      <c r="L118" s="92" t="s">
        <v>97</v>
      </c>
      <c r="M118" s="93">
        <v>214</v>
      </c>
      <c r="N118" s="94"/>
      <c r="O118" s="95">
        <v>8.3900000000000001E-4</v>
      </c>
      <c r="P118" s="95">
        <v>1.6001999999999999E-2</v>
      </c>
      <c r="Q118" s="85"/>
      <c r="R118" s="95">
        <v>6.149E-3</v>
      </c>
      <c r="S118" s="95">
        <v>3.7810000000000001E-3</v>
      </c>
      <c r="T118" s="85"/>
      <c r="U118" s="84"/>
      <c r="V118" s="81">
        <f t="shared" si="15"/>
        <v>6655.1023419594994</v>
      </c>
      <c r="W118" s="81">
        <f t="shared" si="16"/>
        <v>7110.1419582808985</v>
      </c>
      <c r="X118" s="81">
        <f t="shared" si="17"/>
        <v>455.03961632139908</v>
      </c>
      <c r="Y118" s="82">
        <f t="shared" si="13"/>
        <v>6.8374548269894697E-2</v>
      </c>
      <c r="Z118" s="84"/>
      <c r="AA118" s="83">
        <f t="shared" si="14"/>
        <v>455.03961632139908</v>
      </c>
    </row>
    <row r="119" spans="1:27" s="87" customFormat="1" ht="14" x14ac:dyDescent="0.3">
      <c r="A119" s="75" t="s">
        <v>98</v>
      </c>
      <c r="B119" s="13">
        <v>227</v>
      </c>
      <c r="C119" s="13"/>
      <c r="D119" s="76">
        <v>9.990000000000001E-4</v>
      </c>
      <c r="E119" s="76">
        <v>1E-3</v>
      </c>
      <c r="F119" s="77"/>
      <c r="G119" s="78">
        <v>9.990000000000001E-4</v>
      </c>
      <c r="H119" s="79">
        <v>9.990000000000001E-4</v>
      </c>
      <c r="I119" s="80"/>
      <c r="J119" s="90"/>
      <c r="K119" s="91"/>
      <c r="L119" s="92" t="s">
        <v>98</v>
      </c>
      <c r="M119" s="93">
        <v>227</v>
      </c>
      <c r="N119" s="94"/>
      <c r="O119" s="95">
        <v>4.0000000000000002E-4</v>
      </c>
      <c r="P119" s="95">
        <v>4.0000000000000002E-4</v>
      </c>
      <c r="Q119" s="85"/>
      <c r="R119" s="95">
        <v>4.0000000000000002E-4</v>
      </c>
      <c r="S119" s="95">
        <v>3.516E-3</v>
      </c>
      <c r="T119" s="85"/>
      <c r="U119" s="84"/>
      <c r="V119" s="81">
        <f t="shared" si="15"/>
        <v>1210.2420701705</v>
      </c>
      <c r="W119" s="81">
        <f t="shared" si="16"/>
        <v>1490.9018328443999</v>
      </c>
      <c r="X119" s="81">
        <f t="shared" si="17"/>
        <v>280.65976267389988</v>
      </c>
      <c r="Y119" s="82">
        <f t="shared" si="13"/>
        <v>0.23190382287269212</v>
      </c>
      <c r="Z119" s="84"/>
      <c r="AA119" s="83">
        <f t="shared" si="14"/>
        <v>280.65976267389988</v>
      </c>
    </row>
    <row r="120" spans="1:27" s="87" customFormat="1" ht="14" x14ac:dyDescent="0.3">
      <c r="A120" s="75" t="s">
        <v>99</v>
      </c>
      <c r="B120" s="13">
        <v>232</v>
      </c>
      <c r="C120" s="13"/>
      <c r="D120" s="76">
        <v>4.0000000000000002E-4</v>
      </c>
      <c r="E120" s="76">
        <v>1.1894E-2</v>
      </c>
      <c r="F120" s="77"/>
      <c r="G120" s="78">
        <v>6.8560000000000001E-3</v>
      </c>
      <c r="H120" s="79">
        <v>4.4390000000000002E-3</v>
      </c>
      <c r="I120" s="80"/>
      <c r="J120" s="90"/>
      <c r="K120" s="91"/>
      <c r="L120" s="92" t="s">
        <v>99</v>
      </c>
      <c r="M120" s="93">
        <v>232</v>
      </c>
      <c r="N120" s="94"/>
      <c r="O120" s="95">
        <v>1.407E-3</v>
      </c>
      <c r="P120" s="95">
        <v>5.1445999999999999E-2</v>
      </c>
      <c r="Q120" s="85"/>
      <c r="R120" s="95">
        <v>3.6770000000000001E-3</v>
      </c>
      <c r="S120" s="95">
        <v>1.0736000000000001E-2</v>
      </c>
      <c r="T120" s="85"/>
      <c r="U120" s="84"/>
      <c r="V120" s="81">
        <f t="shared" si="15"/>
        <v>6112.6396568608998</v>
      </c>
      <c r="W120" s="81">
        <f t="shared" si="16"/>
        <v>19028.179005596401</v>
      </c>
      <c r="X120" s="81">
        <f t="shared" si="17"/>
        <v>12915.539348735501</v>
      </c>
      <c r="Y120" s="82">
        <f t="shared" si="13"/>
        <v>2.1129233970530139</v>
      </c>
      <c r="Z120" s="84"/>
      <c r="AA120" s="83">
        <f t="shared" si="14"/>
        <v>12915.539348735501</v>
      </c>
    </row>
    <row r="121" spans="1:27" s="87" customFormat="1" ht="14" x14ac:dyDescent="0.3">
      <c r="A121" s="75" t="s">
        <v>100</v>
      </c>
      <c r="B121" s="13">
        <v>250</v>
      </c>
      <c r="C121" s="13"/>
      <c r="D121" s="76">
        <v>8.5880000000000001E-3</v>
      </c>
      <c r="E121" s="76">
        <v>8.5959999999999995E-3</v>
      </c>
      <c r="F121" s="77"/>
      <c r="G121" s="78">
        <v>8.5880000000000001E-3</v>
      </c>
      <c r="H121" s="79">
        <v>8.5970000000000005E-3</v>
      </c>
      <c r="I121" s="80"/>
      <c r="J121" s="90"/>
      <c r="K121" s="91"/>
      <c r="L121" s="92" t="s">
        <v>100</v>
      </c>
      <c r="M121" s="93">
        <v>250</v>
      </c>
      <c r="N121" s="94"/>
      <c r="O121" s="95">
        <v>4.0000000000000002E-4</v>
      </c>
      <c r="P121" s="95">
        <v>4.0000000000000002E-4</v>
      </c>
      <c r="Q121" s="85"/>
      <c r="R121" s="95">
        <v>7.8189999999999996E-3</v>
      </c>
      <c r="S121" s="95">
        <v>7.2719999999999998E-3</v>
      </c>
      <c r="T121" s="85"/>
      <c r="U121" s="84"/>
      <c r="V121" s="81">
        <f t="shared" si="15"/>
        <v>10406.703859690899</v>
      </c>
      <c r="W121" s="81">
        <f t="shared" si="16"/>
        <v>3999.6749231591994</v>
      </c>
      <c r="X121" s="81">
        <f t="shared" si="17"/>
        <v>-6407.0289365316994</v>
      </c>
      <c r="Y121" s="82">
        <f t="shared" si="13"/>
        <v>-0.61566361673349301</v>
      </c>
      <c r="Z121" s="84"/>
      <c r="AA121" s="83">
        <f t="shared" si="14"/>
        <v>6407.0289365316994</v>
      </c>
    </row>
    <row r="122" spans="1:27" s="87" customFormat="1" ht="14" x14ac:dyDescent="0.3">
      <c r="A122" s="75" t="s">
        <v>101</v>
      </c>
      <c r="B122" s="13">
        <v>254</v>
      </c>
      <c r="C122" s="13"/>
      <c r="D122" s="76">
        <v>7.0889999999999998E-3</v>
      </c>
      <c r="E122" s="76">
        <v>7.0959999999999999E-3</v>
      </c>
      <c r="F122" s="77"/>
      <c r="G122" s="78">
        <v>7.0899999999999999E-3</v>
      </c>
      <c r="H122" s="79">
        <v>7.0980000000000001E-3</v>
      </c>
      <c r="I122" s="80"/>
      <c r="J122" s="90"/>
      <c r="K122" s="91"/>
      <c r="L122" s="92" t="s">
        <v>101</v>
      </c>
      <c r="M122" s="93">
        <v>254</v>
      </c>
      <c r="N122" s="94"/>
      <c r="O122" s="95">
        <v>9.0600000000000001E-4</v>
      </c>
      <c r="P122" s="95">
        <v>1.5841999999999998E-2</v>
      </c>
      <c r="Q122" s="85"/>
      <c r="R122" s="95">
        <v>6.7260000000000002E-3</v>
      </c>
      <c r="S122" s="95">
        <v>4.7629999999999999E-3</v>
      </c>
      <c r="T122" s="85"/>
      <c r="U122" s="84"/>
      <c r="V122" s="81">
        <f t="shared" si="15"/>
        <v>8591.0488396979999</v>
      </c>
      <c r="W122" s="81">
        <f t="shared" si="16"/>
        <v>7512.7672414788985</v>
      </c>
      <c r="X122" s="81">
        <f t="shared" si="17"/>
        <v>-1078.2815982191014</v>
      </c>
      <c r="Y122" s="82">
        <f t="shared" si="13"/>
        <v>-0.12551221839602603</v>
      </c>
      <c r="Z122" s="84"/>
      <c r="AA122" s="83">
        <f t="shared" si="14"/>
        <v>1078.2815982191014</v>
      </c>
    </row>
    <row r="123" spans="1:27" s="87" customFormat="1" ht="14" x14ac:dyDescent="0.3">
      <c r="A123" s="75" t="s">
        <v>102</v>
      </c>
      <c r="B123" s="13">
        <v>256</v>
      </c>
      <c r="C123" s="13"/>
      <c r="D123" s="76">
        <v>8.6219999999999995E-3</v>
      </c>
      <c r="E123" s="76">
        <v>1.8461000000000002E-2</v>
      </c>
      <c r="F123" s="77"/>
      <c r="G123" s="78">
        <v>3.9435999999999999E-2</v>
      </c>
      <c r="H123" s="79">
        <v>1.8048999999999999E-2</v>
      </c>
      <c r="I123" s="80"/>
      <c r="J123" s="90"/>
      <c r="K123" s="91"/>
      <c r="L123" s="92" t="s">
        <v>102</v>
      </c>
      <c r="M123" s="93">
        <v>256</v>
      </c>
      <c r="N123" s="94"/>
      <c r="O123" s="95">
        <v>2.3319999999999999E-3</v>
      </c>
      <c r="P123" s="95">
        <v>0.16941300000000001</v>
      </c>
      <c r="Q123" s="85"/>
      <c r="R123" s="95">
        <v>1.7772E-2</v>
      </c>
      <c r="S123" s="95">
        <v>1.4782999999999999E-2</v>
      </c>
      <c r="T123" s="85"/>
      <c r="U123" s="84"/>
      <c r="V123" s="81">
        <f t="shared" si="15"/>
        <v>21604.770968050998</v>
      </c>
      <c r="W123" s="81">
        <f t="shared" si="16"/>
        <v>56003.016074296793</v>
      </c>
      <c r="X123" s="81">
        <f t="shared" si="17"/>
        <v>34398.245106245799</v>
      </c>
      <c r="Y123" s="82">
        <f t="shared" si="13"/>
        <v>1.592159674227221</v>
      </c>
      <c r="Z123" s="84"/>
      <c r="AA123" s="83">
        <f t="shared" si="14"/>
        <v>34398.245106245799</v>
      </c>
    </row>
    <row r="124" spans="1:27" s="87" customFormat="1" ht="14" x14ac:dyDescent="0.3">
      <c r="A124" s="75" t="s">
        <v>103</v>
      </c>
      <c r="B124" s="13">
        <v>262</v>
      </c>
      <c r="C124" s="13"/>
      <c r="D124" s="76">
        <v>2.5364000000000001E-2</v>
      </c>
      <c r="E124" s="76">
        <v>2.5385000000000001E-2</v>
      </c>
      <c r="F124" s="77"/>
      <c r="G124" s="78">
        <v>2.5363E-2</v>
      </c>
      <c r="H124" s="79">
        <v>2.5392000000000001E-2</v>
      </c>
      <c r="I124" s="80"/>
      <c r="J124" s="90"/>
      <c r="K124" s="91"/>
      <c r="L124" s="92" t="s">
        <v>103</v>
      </c>
      <c r="M124" s="93">
        <v>262</v>
      </c>
      <c r="N124" s="94"/>
      <c r="O124" s="95">
        <v>2.3519000000000002E-2</v>
      </c>
      <c r="P124" s="95">
        <v>0.13602</v>
      </c>
      <c r="Q124" s="85"/>
      <c r="R124" s="95">
        <v>2.7913E-2</v>
      </c>
      <c r="S124" s="95">
        <v>2.8878999999999998E-2</v>
      </c>
      <c r="T124" s="85"/>
      <c r="U124" s="84"/>
      <c r="V124" s="81">
        <f t="shared" si="15"/>
        <v>30734.955644116093</v>
      </c>
      <c r="W124" s="81">
        <f t="shared" si="16"/>
        <v>62267.638872874901</v>
      </c>
      <c r="X124" s="81">
        <f t="shared" si="17"/>
        <v>31532.683228758808</v>
      </c>
      <c r="Y124" s="82">
        <f t="shared" si="13"/>
        <v>1.0259550589198729</v>
      </c>
      <c r="Z124" s="84"/>
      <c r="AA124" s="83">
        <f t="shared" si="14"/>
        <v>31532.683228758808</v>
      </c>
    </row>
    <row r="125" spans="1:27" s="87" customFormat="1" ht="14" x14ac:dyDescent="0.3">
      <c r="A125" s="75" t="s">
        <v>4</v>
      </c>
      <c r="B125" s="13">
        <v>263</v>
      </c>
      <c r="C125" s="13"/>
      <c r="D125" s="76">
        <v>2.5969999999999999E-3</v>
      </c>
      <c r="E125" s="76">
        <v>2.5990000000000002E-3</v>
      </c>
      <c r="F125" s="77"/>
      <c r="G125" s="78">
        <v>2.5959999999999998E-3</v>
      </c>
      <c r="H125" s="79">
        <v>2.5990000000000002E-3</v>
      </c>
      <c r="I125" s="80"/>
      <c r="J125" s="90"/>
      <c r="K125" s="91"/>
      <c r="L125" s="92" t="s">
        <v>4</v>
      </c>
      <c r="M125" s="93">
        <v>263</v>
      </c>
      <c r="N125" s="94"/>
      <c r="O125" s="95">
        <v>4.0000000000000002E-4</v>
      </c>
      <c r="P125" s="95">
        <v>6.058E-3</v>
      </c>
      <c r="Q125" s="85"/>
      <c r="R125" s="95">
        <v>4.0200000000000001E-4</v>
      </c>
      <c r="S125" s="95">
        <v>1.5206000000000001E-2</v>
      </c>
      <c r="T125" s="85"/>
      <c r="U125" s="84"/>
      <c r="V125" s="81">
        <f t="shared" si="15"/>
        <v>3146.4494090123999</v>
      </c>
      <c r="W125" s="81">
        <f t="shared" si="16"/>
        <v>6840.3196118119995</v>
      </c>
      <c r="X125" s="81">
        <f t="shared" si="17"/>
        <v>3693.8702027995996</v>
      </c>
      <c r="Y125" s="82">
        <f t="shared" si="13"/>
        <v>1.1739804848662807</v>
      </c>
      <c r="Z125" s="84"/>
      <c r="AA125" s="83">
        <f t="shared" si="14"/>
        <v>3693.8702027995996</v>
      </c>
    </row>
    <row r="126" spans="1:27" s="87" customFormat="1" ht="14" x14ac:dyDescent="0.3">
      <c r="A126" s="75" t="s">
        <v>104</v>
      </c>
      <c r="B126" s="13">
        <v>269</v>
      </c>
      <c r="C126" s="13"/>
      <c r="D126" s="76">
        <v>1.2588999999999999E-2</v>
      </c>
      <c r="E126" s="76">
        <v>1.26E-2</v>
      </c>
      <c r="F126" s="77"/>
      <c r="G126" s="78">
        <v>1.2588999999999999E-2</v>
      </c>
      <c r="H126" s="79">
        <v>1.2604000000000001E-2</v>
      </c>
      <c r="I126" s="80"/>
      <c r="J126" s="90"/>
      <c r="K126" s="91"/>
      <c r="L126" s="92" t="s">
        <v>104</v>
      </c>
      <c r="M126" s="93">
        <v>269</v>
      </c>
      <c r="N126" s="94"/>
      <c r="O126" s="95">
        <v>4.0000000000000002E-4</v>
      </c>
      <c r="P126" s="95">
        <v>0.25906899999999999</v>
      </c>
      <c r="Q126" s="85"/>
      <c r="R126" s="95">
        <v>7.8230000000000001E-3</v>
      </c>
      <c r="S126" s="95">
        <v>2.443E-2</v>
      </c>
      <c r="T126" s="85"/>
      <c r="U126" s="84"/>
      <c r="V126" s="81">
        <f t="shared" si="15"/>
        <v>15255.387873919</v>
      </c>
      <c r="W126" s="81">
        <f t="shared" si="16"/>
        <v>81470.954640239492</v>
      </c>
      <c r="X126" s="81">
        <f t="shared" si="17"/>
        <v>66215.566766320495</v>
      </c>
      <c r="Y126" s="82">
        <f t="shared" si="13"/>
        <v>4.3404708758355675</v>
      </c>
      <c r="Z126" s="84"/>
      <c r="AA126" s="83">
        <f t="shared" si="14"/>
        <v>66215.566766320495</v>
      </c>
    </row>
    <row r="127" spans="1:27" s="87" customFormat="1" ht="14" x14ac:dyDescent="0.3">
      <c r="A127" s="75" t="s">
        <v>105</v>
      </c>
      <c r="B127" s="13">
        <v>270</v>
      </c>
      <c r="C127" s="13"/>
      <c r="D127" s="76">
        <v>2.1970000000000002E-3</v>
      </c>
      <c r="E127" s="76">
        <v>2.199E-3</v>
      </c>
      <c r="F127" s="77"/>
      <c r="G127" s="78">
        <v>2.1970000000000002E-3</v>
      </c>
      <c r="H127" s="79">
        <v>2.199E-3</v>
      </c>
      <c r="I127" s="80"/>
      <c r="J127" s="90"/>
      <c r="K127" s="91"/>
      <c r="L127" s="92" t="s">
        <v>105</v>
      </c>
      <c r="M127" s="93">
        <v>270</v>
      </c>
      <c r="N127" s="94"/>
      <c r="O127" s="95">
        <v>4.7429999999999998E-3</v>
      </c>
      <c r="P127" s="95">
        <v>1.1316E-2</v>
      </c>
      <c r="Q127" s="85"/>
      <c r="R127" s="95">
        <v>4.0000000000000002E-4</v>
      </c>
      <c r="S127" s="95">
        <v>4.0159999999999996E-3</v>
      </c>
      <c r="T127" s="85"/>
      <c r="U127" s="84"/>
      <c r="V127" s="81">
        <f t="shared" si="15"/>
        <v>2662.1539764700005</v>
      </c>
      <c r="W127" s="81">
        <f t="shared" si="16"/>
        <v>6579.1154695401992</v>
      </c>
      <c r="X127" s="81">
        <f t="shared" si="17"/>
        <v>3916.9614930701987</v>
      </c>
      <c r="Y127" s="82">
        <f t="shared" si="13"/>
        <v>1.4713504657097503</v>
      </c>
      <c r="Z127" s="84"/>
      <c r="AA127" s="83">
        <f t="shared" si="14"/>
        <v>3916.9614930701987</v>
      </c>
    </row>
    <row r="128" spans="1:27" s="87" customFormat="1" ht="14" x14ac:dyDescent="0.3">
      <c r="A128" s="75" t="s">
        <v>213</v>
      </c>
      <c r="B128" s="13">
        <v>277</v>
      </c>
      <c r="C128" s="13"/>
      <c r="D128" s="76">
        <v>4.0000000000000002E-4</v>
      </c>
      <c r="E128" s="76">
        <v>4.0000000000000002E-4</v>
      </c>
      <c r="F128" s="77"/>
      <c r="G128" s="78">
        <v>4.0000000000000002E-4</v>
      </c>
      <c r="H128" s="79">
        <v>4.0000000000000002E-4</v>
      </c>
      <c r="I128" s="80"/>
      <c r="J128" s="90"/>
      <c r="K128" s="91"/>
      <c r="L128" s="92" t="s">
        <v>213</v>
      </c>
      <c r="M128" s="93">
        <v>277</v>
      </c>
      <c r="N128" s="94"/>
      <c r="O128" s="95">
        <v>4.0000000000000002E-4</v>
      </c>
      <c r="P128" s="95">
        <v>4.0000000000000002E-4</v>
      </c>
      <c r="Q128" s="85"/>
      <c r="R128" s="95">
        <v>4.0000000000000002E-4</v>
      </c>
      <c r="S128" s="95">
        <v>4.0000000000000002E-4</v>
      </c>
      <c r="T128" s="85"/>
      <c r="U128" s="84"/>
      <c r="V128" s="81">
        <f t="shared" si="15"/>
        <v>484.47006911999995</v>
      </c>
      <c r="W128" s="81">
        <f t="shared" si="16"/>
        <v>484.47006911999995</v>
      </c>
      <c r="X128" s="81">
        <f t="shared" si="17"/>
        <v>0</v>
      </c>
      <c r="Y128" s="82">
        <f t="shared" si="13"/>
        <v>0</v>
      </c>
      <c r="Z128" s="84"/>
      <c r="AA128" s="83">
        <f t="shared" si="14"/>
        <v>0</v>
      </c>
    </row>
    <row r="129" spans="1:27" s="87" customFormat="1" ht="14" x14ac:dyDescent="0.3">
      <c r="A129" s="75" t="s">
        <v>106</v>
      </c>
      <c r="B129" s="13">
        <v>280</v>
      </c>
      <c r="C129" s="13"/>
      <c r="D129" s="76">
        <v>4.594E-3</v>
      </c>
      <c r="E129" s="76">
        <v>4.5970000000000004E-3</v>
      </c>
      <c r="F129" s="77"/>
      <c r="G129" s="78">
        <v>4.594E-3</v>
      </c>
      <c r="H129" s="79">
        <v>4.5989999999999998E-3</v>
      </c>
      <c r="I129" s="80"/>
      <c r="J129" s="90"/>
      <c r="K129" s="91"/>
      <c r="L129" s="92" t="s">
        <v>106</v>
      </c>
      <c r="M129" s="93">
        <v>280</v>
      </c>
      <c r="N129" s="94"/>
      <c r="O129" s="95">
        <v>4.0000000000000002E-4</v>
      </c>
      <c r="P129" s="95">
        <v>4.3210000000000002E-3</v>
      </c>
      <c r="Q129" s="85"/>
      <c r="R129" s="95">
        <v>5.0080000000000003E-3</v>
      </c>
      <c r="S129" s="95">
        <v>2.467E-3</v>
      </c>
      <c r="T129" s="85"/>
      <c r="U129" s="84"/>
      <c r="V129" s="81">
        <f t="shared" si="15"/>
        <v>5566.5879033275996</v>
      </c>
      <c r="W129" s="81">
        <f t="shared" si="16"/>
        <v>3047.1348236304002</v>
      </c>
      <c r="X129" s="81">
        <f t="shared" si="17"/>
        <v>-2519.4530796971994</v>
      </c>
      <c r="Y129" s="82">
        <f t="shared" si="13"/>
        <v>-0.45260276554532064</v>
      </c>
      <c r="Z129" s="84"/>
      <c r="AA129" s="83">
        <f t="shared" si="14"/>
        <v>2519.4530796971994</v>
      </c>
    </row>
    <row r="130" spans="1:27" s="87" customFormat="1" ht="14" x14ac:dyDescent="0.3">
      <c r="A130" s="75" t="s">
        <v>107</v>
      </c>
      <c r="B130" s="13">
        <v>290</v>
      </c>
      <c r="C130" s="13"/>
      <c r="D130" s="76">
        <v>9.990000000000001E-4</v>
      </c>
      <c r="E130" s="76">
        <v>1E-3</v>
      </c>
      <c r="F130" s="77"/>
      <c r="G130" s="78">
        <v>9.990000000000001E-4</v>
      </c>
      <c r="H130" s="79">
        <v>9.990000000000001E-4</v>
      </c>
      <c r="I130" s="80"/>
      <c r="J130" s="90"/>
      <c r="K130" s="91"/>
      <c r="L130" s="92" t="s">
        <v>107</v>
      </c>
      <c r="M130" s="93">
        <v>290</v>
      </c>
      <c r="N130" s="94"/>
      <c r="O130" s="95">
        <v>3.3630000000000001E-3</v>
      </c>
      <c r="P130" s="95">
        <v>4.0000000000000002E-4</v>
      </c>
      <c r="Q130" s="85"/>
      <c r="R130" s="95">
        <v>4.0000000000000002E-4</v>
      </c>
      <c r="S130" s="95">
        <v>7.27E-4</v>
      </c>
      <c r="T130" s="85"/>
      <c r="U130" s="84"/>
      <c r="V130" s="81">
        <f t="shared" si="15"/>
        <v>1210.2420701705</v>
      </c>
      <c r="W130" s="81">
        <f t="shared" si="16"/>
        <v>1880.4076352072998</v>
      </c>
      <c r="X130" s="81">
        <f t="shared" si="17"/>
        <v>670.16556503679976</v>
      </c>
      <c r="Y130" s="82">
        <f t="shared" si="13"/>
        <v>0.55374505774897265</v>
      </c>
      <c r="Z130" s="84"/>
      <c r="AA130" s="83">
        <f t="shared" si="14"/>
        <v>670.16556503679976</v>
      </c>
    </row>
    <row r="131" spans="1:27" s="87" customFormat="1" ht="14" x14ac:dyDescent="0.3">
      <c r="A131" s="75" t="s">
        <v>108</v>
      </c>
      <c r="B131" s="13">
        <v>307</v>
      </c>
      <c r="C131" s="13"/>
      <c r="D131" s="76">
        <v>3.3452999999999997E-2</v>
      </c>
      <c r="E131" s="76">
        <v>3.3480000000000003E-2</v>
      </c>
      <c r="F131" s="77"/>
      <c r="G131" s="78">
        <v>3.3452000000000003E-2</v>
      </c>
      <c r="H131" s="79">
        <v>3.3489999999999999E-2</v>
      </c>
      <c r="I131" s="80"/>
      <c r="J131" s="90"/>
      <c r="K131" s="91"/>
      <c r="L131" s="92" t="s">
        <v>108</v>
      </c>
      <c r="M131" s="93">
        <v>307</v>
      </c>
      <c r="N131" s="94"/>
      <c r="O131" s="95">
        <v>2.5140000000000002E-3</v>
      </c>
      <c r="P131" s="95">
        <v>3.1267000000000003E-2</v>
      </c>
      <c r="Q131" s="85"/>
      <c r="R131" s="95">
        <v>5.5830000000000003E-3</v>
      </c>
      <c r="S131" s="95">
        <v>4.6335000000000001E-2</v>
      </c>
      <c r="T131" s="85"/>
      <c r="U131" s="84"/>
      <c r="V131" s="81">
        <f t="shared" si="15"/>
        <v>40536.726947493196</v>
      </c>
      <c r="W131" s="81">
        <f t="shared" si="16"/>
        <v>25729.9472797874</v>
      </c>
      <c r="X131" s="81">
        <f t="shared" si="17"/>
        <v>-14806.779667705796</v>
      </c>
      <c r="Y131" s="82">
        <f t="shared" si="13"/>
        <v>-0.36526825875421232</v>
      </c>
      <c r="Z131" s="84"/>
      <c r="AA131" s="83">
        <f t="shared" si="14"/>
        <v>14806.779667705796</v>
      </c>
    </row>
    <row r="132" spans="1:27" s="87" customFormat="1" ht="14" x14ac:dyDescent="0.3">
      <c r="A132" s="75" t="s">
        <v>109</v>
      </c>
      <c r="B132" s="13">
        <v>310</v>
      </c>
      <c r="C132" s="13"/>
      <c r="D132" s="76">
        <v>4.0000000000000002E-4</v>
      </c>
      <c r="E132" s="76">
        <v>4.0000000000000002E-4</v>
      </c>
      <c r="F132" s="77"/>
      <c r="G132" s="78">
        <v>4.0000000000000002E-4</v>
      </c>
      <c r="H132" s="79">
        <v>4.0000000000000002E-4</v>
      </c>
      <c r="I132" s="80"/>
      <c r="J132" s="90"/>
      <c r="K132" s="91"/>
      <c r="L132" s="92" t="s">
        <v>109</v>
      </c>
      <c r="M132" s="93">
        <v>310</v>
      </c>
      <c r="N132" s="94"/>
      <c r="O132" s="95">
        <v>4.0000000000000002E-4</v>
      </c>
      <c r="P132" s="95">
        <v>4.0000000000000002E-4</v>
      </c>
      <c r="Q132" s="85"/>
      <c r="R132" s="95">
        <v>4.0000000000000002E-4</v>
      </c>
      <c r="S132" s="95">
        <v>7.0939999999999996E-3</v>
      </c>
      <c r="T132" s="85"/>
      <c r="U132" s="84"/>
      <c r="V132" s="81">
        <f t="shared" si="15"/>
        <v>484.47006911999995</v>
      </c>
      <c r="W132" s="81">
        <f t="shared" si="16"/>
        <v>2646.5542239246001</v>
      </c>
      <c r="X132" s="81">
        <f t="shared" si="17"/>
        <v>2162.0841548046001</v>
      </c>
      <c r="Y132" s="82">
        <f t="shared" si="13"/>
        <v>4.4627816920286696</v>
      </c>
      <c r="Z132" s="84"/>
      <c r="AA132" s="83">
        <f t="shared" si="14"/>
        <v>2162.0841548046001</v>
      </c>
    </row>
    <row r="133" spans="1:27" s="87" customFormat="1" ht="14" x14ac:dyDescent="0.3">
      <c r="A133" s="75" t="s">
        <v>224</v>
      </c>
      <c r="B133" s="13">
        <v>313</v>
      </c>
      <c r="C133" s="13"/>
      <c r="D133" s="76">
        <v>7.2030000000000002E-3</v>
      </c>
      <c r="E133" s="76">
        <v>7.2030000000000002E-3</v>
      </c>
      <c r="F133" s="77"/>
      <c r="G133" s="78">
        <v>7.2030000000000002E-3</v>
      </c>
      <c r="H133" s="79">
        <v>7.2030000000000002E-3</v>
      </c>
      <c r="I133" s="80"/>
      <c r="J133" s="90"/>
      <c r="K133" s="91"/>
      <c r="L133" s="92" t="s">
        <v>224</v>
      </c>
      <c r="M133" s="93">
        <v>313</v>
      </c>
      <c r="N133" s="94"/>
      <c r="O133" s="95">
        <v>7.2030000000000002E-3</v>
      </c>
      <c r="P133" s="95">
        <v>7.2030000000000002E-3</v>
      </c>
      <c r="Q133" s="85"/>
      <c r="R133" s="95">
        <v>7.2030000000000002E-3</v>
      </c>
      <c r="S133" s="95">
        <v>7.2030000000000002E-3</v>
      </c>
      <c r="T133" s="85"/>
      <c r="U133" s="84"/>
      <c r="V133" s="81">
        <f t="shared" si="15"/>
        <v>8724.0947696784006</v>
      </c>
      <c r="W133" s="81">
        <f t="shared" si="16"/>
        <v>8724.0947696784006</v>
      </c>
      <c r="X133" s="81">
        <f t="shared" si="17"/>
        <v>0</v>
      </c>
      <c r="Y133" s="82">
        <f t="shared" si="13"/>
        <v>0</v>
      </c>
      <c r="Z133" s="84"/>
      <c r="AA133" s="83">
        <f t="shared" si="14"/>
        <v>0</v>
      </c>
    </row>
    <row r="134" spans="1:27" s="87" customFormat="1" ht="14" x14ac:dyDescent="0.3">
      <c r="A134" s="75" t="s">
        <v>110</v>
      </c>
      <c r="B134" s="13">
        <v>319</v>
      </c>
      <c r="C134" s="13"/>
      <c r="D134" s="76">
        <v>4.3940000000000003E-3</v>
      </c>
      <c r="E134" s="76">
        <v>4.3990000000000001E-3</v>
      </c>
      <c r="F134" s="77"/>
      <c r="G134" s="78">
        <v>4.3940000000000003E-3</v>
      </c>
      <c r="H134" s="79">
        <v>4.3990000000000001E-3</v>
      </c>
      <c r="I134" s="80"/>
      <c r="J134" s="90"/>
      <c r="K134" s="91"/>
      <c r="L134" s="92" t="s">
        <v>110</v>
      </c>
      <c r="M134" s="93">
        <v>319</v>
      </c>
      <c r="N134" s="94"/>
      <c r="O134" s="95">
        <v>2.2339999999999999E-3</v>
      </c>
      <c r="P134" s="95">
        <v>4.9119999999999997E-3</v>
      </c>
      <c r="Q134" s="85"/>
      <c r="R134" s="95">
        <v>4.5900000000000003E-3</v>
      </c>
      <c r="S134" s="95">
        <v>5.914E-3</v>
      </c>
      <c r="T134" s="85"/>
      <c r="U134" s="84"/>
      <c r="V134" s="81">
        <f t="shared" si="15"/>
        <v>5324.9090138541997</v>
      </c>
      <c r="W134" s="81">
        <f t="shared" si="16"/>
        <v>5050.4845887301999</v>
      </c>
      <c r="X134" s="81">
        <f t="shared" si="17"/>
        <v>-274.42442512399975</v>
      </c>
      <c r="Y134" s="82">
        <f t="shared" si="13"/>
        <v>-5.1535983884421301E-2</v>
      </c>
      <c r="Z134" s="84"/>
      <c r="AA134" s="83">
        <f t="shared" si="14"/>
        <v>274.42442512399975</v>
      </c>
    </row>
    <row r="135" spans="1:27" s="87" customFormat="1" ht="14" x14ac:dyDescent="0.3">
      <c r="A135" s="75" t="s">
        <v>111</v>
      </c>
      <c r="B135" s="13">
        <v>332</v>
      </c>
      <c r="C135" s="13"/>
      <c r="D135" s="76">
        <v>9.990000000000001E-4</v>
      </c>
      <c r="E135" s="76">
        <v>1E-3</v>
      </c>
      <c r="F135" s="77"/>
      <c r="G135" s="78">
        <v>9.990000000000001E-4</v>
      </c>
      <c r="H135" s="79">
        <v>9.990000000000001E-4</v>
      </c>
      <c r="I135" s="80"/>
      <c r="J135" s="90"/>
      <c r="K135" s="91"/>
      <c r="L135" s="92" t="s">
        <v>111</v>
      </c>
      <c r="M135" s="93">
        <v>332</v>
      </c>
      <c r="N135" s="94"/>
      <c r="O135" s="95">
        <v>4.0000000000000002E-4</v>
      </c>
      <c r="P135" s="95">
        <v>4.0000000000000002E-4</v>
      </c>
      <c r="Q135" s="85"/>
      <c r="R135" s="95">
        <v>4.0000000000000002E-4</v>
      </c>
      <c r="S135" s="95">
        <v>7.2560000000000003E-3</v>
      </c>
      <c r="T135" s="85"/>
      <c r="U135" s="84"/>
      <c r="V135" s="81">
        <f t="shared" si="15"/>
        <v>1210.2420701705</v>
      </c>
      <c r="W135" s="81">
        <f t="shared" si="16"/>
        <v>2698.8783400104003</v>
      </c>
      <c r="X135" s="81">
        <f t="shared" si="17"/>
        <v>1488.6362698399003</v>
      </c>
      <c r="Y135" s="82">
        <f t="shared" si="13"/>
        <v>1.2300318312601541</v>
      </c>
      <c r="Z135" s="84"/>
      <c r="AA135" s="83">
        <f t="shared" si="14"/>
        <v>1488.6362698399003</v>
      </c>
    </row>
    <row r="136" spans="1:27" s="87" customFormat="1" ht="14" x14ac:dyDescent="0.3">
      <c r="A136" s="75" t="s">
        <v>112</v>
      </c>
      <c r="B136" s="13">
        <v>344</v>
      </c>
      <c r="C136" s="13"/>
      <c r="D136" s="76">
        <v>2.6120000000000002E-3</v>
      </c>
      <c r="E136" s="76">
        <v>4.1244999999999997E-2</v>
      </c>
      <c r="F136" s="77"/>
      <c r="G136" s="78">
        <v>4.4229999999999998E-3</v>
      </c>
      <c r="H136" s="79">
        <v>1.1002E-2</v>
      </c>
      <c r="I136" s="80"/>
      <c r="J136" s="90"/>
      <c r="K136" s="91"/>
      <c r="L136" s="92" t="s">
        <v>112</v>
      </c>
      <c r="M136" s="93">
        <v>344</v>
      </c>
      <c r="N136" s="94"/>
      <c r="O136" s="95">
        <v>3.0969999999999999E-3</v>
      </c>
      <c r="P136" s="95">
        <v>6.8050000000000003E-3</v>
      </c>
      <c r="Q136" s="85"/>
      <c r="R136" s="95">
        <v>1.2949999999999999E-3</v>
      </c>
      <c r="S136" s="95">
        <v>9.5650000000000006E-3</v>
      </c>
      <c r="T136" s="85"/>
      <c r="U136" s="84"/>
      <c r="V136" s="81">
        <f t="shared" si="15"/>
        <v>16932.5053905471</v>
      </c>
      <c r="W136" s="81">
        <f t="shared" si="16"/>
        <v>6556.4961708640003</v>
      </c>
      <c r="X136" s="81">
        <f t="shared" si="17"/>
        <v>-10376.009219683099</v>
      </c>
      <c r="Y136" s="82">
        <f t="shared" si="13"/>
        <v>-0.61278641171882975</v>
      </c>
      <c r="Z136" s="84"/>
      <c r="AA136" s="83">
        <f t="shared" si="14"/>
        <v>10376.009219683099</v>
      </c>
    </row>
    <row r="137" spans="1:27" s="87" customFormat="1" ht="14" x14ac:dyDescent="0.3">
      <c r="A137" s="75" t="s">
        <v>113</v>
      </c>
      <c r="B137" s="13">
        <v>347</v>
      </c>
      <c r="C137" s="13"/>
      <c r="D137" s="76">
        <v>4.0000000000000002E-4</v>
      </c>
      <c r="E137" s="76">
        <v>4.0000000000000002E-4</v>
      </c>
      <c r="F137" s="77"/>
      <c r="G137" s="78">
        <v>4.0000000000000002E-4</v>
      </c>
      <c r="H137" s="79">
        <v>4.0000000000000002E-4</v>
      </c>
      <c r="I137" s="80"/>
      <c r="J137" s="90"/>
      <c r="K137" s="91"/>
      <c r="L137" s="92" t="s">
        <v>113</v>
      </c>
      <c r="M137" s="93">
        <v>347</v>
      </c>
      <c r="N137" s="94"/>
      <c r="O137" s="95">
        <v>4.0000000000000002E-4</v>
      </c>
      <c r="P137" s="95">
        <v>4.0000000000000002E-4</v>
      </c>
      <c r="Q137" s="85"/>
      <c r="R137" s="95">
        <v>4.0000000000000002E-4</v>
      </c>
      <c r="S137" s="95">
        <v>6.3900000000000003E-4</v>
      </c>
      <c r="T137" s="85"/>
      <c r="U137" s="84"/>
      <c r="V137" s="81">
        <f t="shared" si="15"/>
        <v>484.47006911999995</v>
      </c>
      <c r="W137" s="81">
        <f t="shared" si="16"/>
        <v>561.66428976509997</v>
      </c>
      <c r="X137" s="81">
        <f t="shared" si="17"/>
        <v>77.194220645100017</v>
      </c>
      <c r="Y137" s="82">
        <f t="shared" si="13"/>
        <v>0.159337440154594</v>
      </c>
      <c r="Z137" s="84"/>
      <c r="AA137" s="83">
        <f t="shared" si="14"/>
        <v>77.194220645100017</v>
      </c>
    </row>
    <row r="138" spans="1:27" s="87" customFormat="1" ht="14" x14ac:dyDescent="0.3">
      <c r="A138" s="75" t="s">
        <v>114</v>
      </c>
      <c r="B138" s="13">
        <v>353</v>
      </c>
      <c r="C138" s="13"/>
      <c r="D138" s="76">
        <v>1.2517E-2</v>
      </c>
      <c r="E138" s="76">
        <v>2.2280000000000001E-2</v>
      </c>
      <c r="F138" s="77">
        <v>1.0499E-2</v>
      </c>
      <c r="G138" s="78">
        <v>1.1749000000000001E-2</v>
      </c>
      <c r="H138" s="79">
        <v>4.5045000000000002E-2</v>
      </c>
      <c r="I138" s="80">
        <v>1.2264000000000001E-2</v>
      </c>
      <c r="J138" s="90"/>
      <c r="K138" s="91"/>
      <c r="L138" s="92" t="s">
        <v>114</v>
      </c>
      <c r="M138" s="93">
        <v>353</v>
      </c>
      <c r="N138" s="94"/>
      <c r="O138" s="95">
        <v>5.1251999999999999E-2</v>
      </c>
      <c r="P138" s="95">
        <v>9.0621999999999994E-2</v>
      </c>
      <c r="Q138" s="95">
        <v>4.2925999999999999E-2</v>
      </c>
      <c r="R138" s="95">
        <v>2.2301000000000001E-2</v>
      </c>
      <c r="S138" s="95">
        <v>5.9576999999999998E-2</v>
      </c>
      <c r="T138" s="95">
        <v>1.3712E-2</v>
      </c>
      <c r="U138" s="84"/>
      <c r="V138" s="81">
        <f t="shared" si="15"/>
        <v>28247.146715213898</v>
      </c>
      <c r="W138" s="81">
        <f t="shared" si="16"/>
        <v>70655.840615711495</v>
      </c>
      <c r="X138" s="81">
        <f t="shared" si="17"/>
        <v>42408.693900497601</v>
      </c>
      <c r="Y138" s="82">
        <f t="shared" si="13"/>
        <v>1.5013443420696471</v>
      </c>
      <c r="Z138" s="84"/>
      <c r="AA138" s="83">
        <f t="shared" si="14"/>
        <v>42408.693900497601</v>
      </c>
    </row>
    <row r="139" spans="1:27" s="87" customFormat="1" ht="14" x14ac:dyDescent="0.3">
      <c r="A139" s="75" t="s">
        <v>115</v>
      </c>
      <c r="B139" s="13">
        <v>354</v>
      </c>
      <c r="C139" s="13"/>
      <c r="D139" s="76">
        <v>2.7729999999999999E-3</v>
      </c>
      <c r="E139" s="76">
        <v>4.8500000000000001E-3</v>
      </c>
      <c r="F139" s="77"/>
      <c r="G139" s="78">
        <v>3.1719999999999999E-3</v>
      </c>
      <c r="H139" s="79">
        <v>1.5155E-2</v>
      </c>
      <c r="I139" s="80"/>
      <c r="J139" s="90"/>
      <c r="K139" s="91"/>
      <c r="L139" s="92" t="s">
        <v>115</v>
      </c>
      <c r="M139" s="93">
        <v>354</v>
      </c>
      <c r="N139" s="94"/>
      <c r="O139" s="95">
        <v>2.1389999999999998E-3</v>
      </c>
      <c r="P139" s="95">
        <v>4.0000000000000002E-4</v>
      </c>
      <c r="Q139" s="85"/>
      <c r="R139" s="95">
        <v>3.728E-3</v>
      </c>
      <c r="S139" s="95">
        <v>4.4120000000000001E-3</v>
      </c>
      <c r="T139" s="85"/>
      <c r="U139" s="84"/>
      <c r="V139" s="81">
        <f t="shared" si="15"/>
        <v>8005.0674295546996</v>
      </c>
      <c r="W139" s="81">
        <f t="shared" si="16"/>
        <v>3118.7856306825997</v>
      </c>
      <c r="X139" s="81">
        <f t="shared" si="17"/>
        <v>-4886.2817988720999</v>
      </c>
      <c r="Y139" s="82">
        <f t="shared" si="13"/>
        <v>-0.61039858088289844</v>
      </c>
      <c r="Z139" s="84"/>
      <c r="AA139" s="83">
        <f t="shared" si="14"/>
        <v>4886.2817988720999</v>
      </c>
    </row>
    <row r="140" spans="1:27" s="87" customFormat="1" ht="14" x14ac:dyDescent="0.3">
      <c r="A140" s="75" t="s">
        <v>5</v>
      </c>
      <c r="B140" s="13">
        <v>360</v>
      </c>
      <c r="C140" s="13"/>
      <c r="D140" s="76">
        <v>6.2719999999999998E-3</v>
      </c>
      <c r="E140" s="76">
        <v>5.3619E-2</v>
      </c>
      <c r="F140" s="77"/>
      <c r="G140" s="78">
        <v>2.7813000000000001E-2</v>
      </c>
      <c r="H140" s="79">
        <v>2.861E-2</v>
      </c>
      <c r="I140" s="80"/>
      <c r="J140" s="90"/>
      <c r="K140" s="91"/>
      <c r="L140" s="92" t="s">
        <v>5</v>
      </c>
      <c r="M140" s="93">
        <v>360</v>
      </c>
      <c r="N140" s="94"/>
      <c r="O140" s="95">
        <v>1.0193000000000001E-2</v>
      </c>
      <c r="P140" s="95">
        <v>2.7328999999999999E-2</v>
      </c>
      <c r="Q140" s="85"/>
      <c r="R140" s="95">
        <v>2.2686000000000001E-2</v>
      </c>
      <c r="S140" s="95">
        <v>4.2681999999999998E-2</v>
      </c>
      <c r="T140" s="85"/>
      <c r="U140" s="84"/>
      <c r="V140" s="81">
        <f t="shared" si="15"/>
        <v>31739.1521386725</v>
      </c>
      <c r="W140" s="81">
        <f t="shared" si="16"/>
        <v>29785.8635844661</v>
      </c>
      <c r="X140" s="81">
        <f t="shared" si="17"/>
        <v>-1953.2885542063996</v>
      </c>
      <c r="Y140" s="82">
        <f t="shared" si="13"/>
        <v>-6.1541926062556013E-2</v>
      </c>
      <c r="Z140" s="84"/>
      <c r="AA140" s="83">
        <f t="shared" si="14"/>
        <v>1953.2885542063996</v>
      </c>
    </row>
    <row r="141" spans="1:27" s="87" customFormat="1" ht="14" x14ac:dyDescent="0.3">
      <c r="A141" s="75" t="s">
        <v>116</v>
      </c>
      <c r="B141" s="13">
        <v>361</v>
      </c>
      <c r="C141" s="13"/>
      <c r="D141" s="76">
        <v>1.5740000000000001E-3</v>
      </c>
      <c r="E141" s="76">
        <v>5.8110000000000002E-3</v>
      </c>
      <c r="F141" s="77"/>
      <c r="G141" s="78">
        <v>8.0090000000000005E-3</v>
      </c>
      <c r="H141" s="79">
        <v>2.9156999999999999E-2</v>
      </c>
      <c r="I141" s="80"/>
      <c r="J141" s="90"/>
      <c r="K141" s="91"/>
      <c r="L141" s="92" t="s">
        <v>116</v>
      </c>
      <c r="M141" s="93">
        <v>361</v>
      </c>
      <c r="N141" s="94"/>
      <c r="O141" s="95">
        <v>1.3669999999999999E-3</v>
      </c>
      <c r="P141" s="95">
        <v>7.7349999999999997E-3</v>
      </c>
      <c r="Q141" s="85"/>
      <c r="R141" s="95">
        <v>1.449E-3</v>
      </c>
      <c r="S141" s="95">
        <v>4.7349999999999996E-3</v>
      </c>
      <c r="T141" s="85"/>
      <c r="U141" s="84"/>
      <c r="V141" s="81">
        <f t="shared" si="15"/>
        <v>13117.35769934</v>
      </c>
      <c r="W141" s="81">
        <f t="shared" si="16"/>
        <v>4528.587449506399</v>
      </c>
      <c r="X141" s="81">
        <f t="shared" si="17"/>
        <v>-8588.7702498336002</v>
      </c>
      <c r="Y141" s="82">
        <f t="shared" si="13"/>
        <v>-0.65476374485585187</v>
      </c>
      <c r="Z141" s="84"/>
      <c r="AA141" s="83">
        <f t="shared" si="14"/>
        <v>8588.7702498336002</v>
      </c>
    </row>
    <row r="142" spans="1:27" s="87" customFormat="1" ht="14" x14ac:dyDescent="0.3">
      <c r="A142" s="75" t="s">
        <v>117</v>
      </c>
      <c r="B142" s="13">
        <v>422</v>
      </c>
      <c r="C142" s="13"/>
      <c r="D142" s="76">
        <v>7.7386999999999997E-2</v>
      </c>
      <c r="E142" s="76">
        <v>0.103884</v>
      </c>
      <c r="F142" s="77">
        <v>8.6078000000000002E-2</v>
      </c>
      <c r="G142" s="78">
        <v>0.114361</v>
      </c>
      <c r="H142" s="79">
        <v>5.4716000000000001E-2</v>
      </c>
      <c r="I142" s="80">
        <v>0.134685</v>
      </c>
      <c r="J142" s="90"/>
      <c r="K142" s="91"/>
      <c r="L142" s="92" t="s">
        <v>117</v>
      </c>
      <c r="M142" s="93">
        <v>422</v>
      </c>
      <c r="N142" s="94"/>
      <c r="O142" s="95">
        <v>8.8340000000000002E-2</v>
      </c>
      <c r="P142" s="95">
        <v>0.227715</v>
      </c>
      <c r="Q142" s="95">
        <v>9.8196000000000006E-2</v>
      </c>
      <c r="R142" s="95">
        <v>0.14718000000000001</v>
      </c>
      <c r="S142" s="95">
        <v>0.13202700000000001</v>
      </c>
      <c r="T142" s="95">
        <v>0.171426</v>
      </c>
      <c r="U142" s="84"/>
      <c r="V142" s="81">
        <f t="shared" si="15"/>
        <v>100231.8447408022</v>
      </c>
      <c r="W142" s="81">
        <f t="shared" si="16"/>
        <v>170137.58467308179</v>
      </c>
      <c r="X142" s="81">
        <f t="shared" si="17"/>
        <v>69905.739932279583</v>
      </c>
      <c r="Y142" s="82">
        <f t="shared" si="13"/>
        <v>0.69744042038789766</v>
      </c>
      <c r="Z142" s="84"/>
      <c r="AA142" s="83">
        <f t="shared" si="14"/>
        <v>69905.739932279583</v>
      </c>
    </row>
    <row r="143" spans="1:27" s="87" customFormat="1" ht="14" x14ac:dyDescent="0.3">
      <c r="A143" s="75" t="s">
        <v>118</v>
      </c>
      <c r="B143" s="13">
        <v>423</v>
      </c>
      <c r="C143" s="13"/>
      <c r="D143" s="76">
        <v>1.1599E-2</v>
      </c>
      <c r="E143" s="76">
        <v>1.2595E-2</v>
      </c>
      <c r="F143" s="77">
        <v>1.2977000000000001E-2</v>
      </c>
      <c r="G143" s="78">
        <v>1.451E-2</v>
      </c>
      <c r="H143" s="79">
        <v>8.6949999999999996E-3</v>
      </c>
      <c r="I143" s="80">
        <v>1.7226999999999999E-2</v>
      </c>
      <c r="J143" s="90"/>
      <c r="K143" s="91"/>
      <c r="L143" s="92" t="s">
        <v>118</v>
      </c>
      <c r="M143" s="93">
        <v>423</v>
      </c>
      <c r="N143" s="94"/>
      <c r="O143" s="95">
        <v>2.6710000000000002E-3</v>
      </c>
      <c r="P143" s="95">
        <v>5.6700000000000001E-4</v>
      </c>
      <c r="Q143" s="95">
        <v>2.9659999999999999E-3</v>
      </c>
      <c r="R143" s="95">
        <v>1.1164E-2</v>
      </c>
      <c r="S143" s="95">
        <v>1.5277000000000001E-2</v>
      </c>
      <c r="T143" s="95">
        <v>1.2267E-2</v>
      </c>
      <c r="U143" s="84"/>
      <c r="V143" s="81">
        <f t="shared" si="15"/>
        <v>13895.789930733999</v>
      </c>
      <c r="W143" s="81">
        <f t="shared" si="16"/>
        <v>8204.7641125678001</v>
      </c>
      <c r="X143" s="81">
        <f t="shared" si="17"/>
        <v>-5691.0258181661993</v>
      </c>
      <c r="Y143" s="82">
        <f t="shared" si="13"/>
        <v>-0.40955036356580771</v>
      </c>
      <c r="Z143" s="84"/>
      <c r="AA143" s="83">
        <f t="shared" si="14"/>
        <v>5691.0258181661993</v>
      </c>
    </row>
    <row r="144" spans="1:27" s="87" customFormat="1" ht="14" x14ac:dyDescent="0.3">
      <c r="A144" s="75" t="s">
        <v>119</v>
      </c>
      <c r="B144" s="13">
        <v>424</v>
      </c>
      <c r="C144" s="13"/>
      <c r="D144" s="76">
        <v>6.6399E-2</v>
      </c>
      <c r="E144" s="76">
        <v>0.10559399999999999</v>
      </c>
      <c r="F144" s="77">
        <v>7.3291999999999996E-2</v>
      </c>
      <c r="G144" s="78">
        <v>0.196413</v>
      </c>
      <c r="H144" s="79">
        <v>6.7427000000000001E-2</v>
      </c>
      <c r="I144" s="80">
        <v>0.231629</v>
      </c>
      <c r="J144" s="90"/>
      <c r="K144" s="91"/>
      <c r="L144" s="92" t="s">
        <v>119</v>
      </c>
      <c r="M144" s="93">
        <v>424</v>
      </c>
      <c r="N144" s="94"/>
      <c r="O144" s="95">
        <v>8.3143999999999996E-2</v>
      </c>
      <c r="P144" s="95">
        <v>0.13192100000000001</v>
      </c>
      <c r="Q144" s="95">
        <v>9.2357999999999996E-2</v>
      </c>
      <c r="R144" s="95">
        <v>0.14444899999999999</v>
      </c>
      <c r="S144" s="95">
        <v>0.144679</v>
      </c>
      <c r="T144" s="95">
        <v>0.168069</v>
      </c>
      <c r="U144" s="84"/>
      <c r="V144" s="81">
        <f t="shared" si="15"/>
        <v>114357.10567876229</v>
      </c>
      <c r="W144" s="81">
        <f t="shared" si="16"/>
        <v>144846.67780492679</v>
      </c>
      <c r="X144" s="81">
        <f t="shared" si="17"/>
        <v>30489.572126164494</v>
      </c>
      <c r="Y144" s="82">
        <f t="shared" si="13"/>
        <v>0.26661720708297737</v>
      </c>
      <c r="Z144" s="84"/>
      <c r="AA144" s="83">
        <f t="shared" si="14"/>
        <v>30489.572126164494</v>
      </c>
    </row>
    <row r="145" spans="1:27" s="87" customFormat="1" ht="14" x14ac:dyDescent="0.3">
      <c r="A145" s="75" t="s">
        <v>120</v>
      </c>
      <c r="B145" s="13">
        <v>490</v>
      </c>
      <c r="C145" s="13"/>
      <c r="D145" s="76">
        <v>3.3577889999999999</v>
      </c>
      <c r="E145" s="76">
        <v>1.845353</v>
      </c>
      <c r="F145" s="77">
        <v>8.9902999999999997E-2</v>
      </c>
      <c r="G145" s="78">
        <v>3.381812</v>
      </c>
      <c r="H145" s="79">
        <v>6.8510220000000004</v>
      </c>
      <c r="I145" s="80">
        <v>0.31447799999999998</v>
      </c>
      <c r="J145" s="90"/>
      <c r="K145" s="91"/>
      <c r="L145" s="92" t="s">
        <v>120</v>
      </c>
      <c r="M145" s="93">
        <v>490</v>
      </c>
      <c r="N145" s="94"/>
      <c r="O145" s="95">
        <v>2.4047429999999999</v>
      </c>
      <c r="P145" s="95">
        <v>2.2105950000000001</v>
      </c>
      <c r="Q145" s="95">
        <v>8.702E-2</v>
      </c>
      <c r="R145" s="95">
        <v>3.0252110000000001</v>
      </c>
      <c r="S145" s="95">
        <v>4.5716650000000003</v>
      </c>
      <c r="T145" s="95">
        <v>0.23028899999999999</v>
      </c>
      <c r="U145" s="84"/>
      <c r="V145" s="81">
        <f t="shared" si="15"/>
        <v>4778772.6775502656</v>
      </c>
      <c r="W145" s="81">
        <f t="shared" si="16"/>
        <v>3666824.8051056685</v>
      </c>
      <c r="X145" s="81">
        <f t="shared" si="17"/>
        <v>-1111947.8724445971</v>
      </c>
      <c r="Y145" s="82">
        <f t="shared" si="13"/>
        <v>-0.23268482254205344</v>
      </c>
      <c r="Z145" s="84"/>
      <c r="AA145" s="83">
        <f t="shared" si="14"/>
        <v>1111947.8724445971</v>
      </c>
    </row>
    <row r="146" spans="1:27" s="87" customFormat="1" ht="14" x14ac:dyDescent="0.3">
      <c r="A146" s="75" t="s">
        <v>121</v>
      </c>
      <c r="B146" s="13">
        <v>500</v>
      </c>
      <c r="C146" s="13"/>
      <c r="D146" s="76">
        <v>5.0131259999999997</v>
      </c>
      <c r="E146" s="76">
        <v>5.0771059999999997</v>
      </c>
      <c r="F146" s="77">
        <v>5.6313209999999998</v>
      </c>
      <c r="G146" s="78">
        <v>6.4587190000000003</v>
      </c>
      <c r="H146" s="79">
        <v>4.9344659999999996</v>
      </c>
      <c r="I146" s="80">
        <v>7.62913</v>
      </c>
      <c r="J146" s="90"/>
      <c r="K146" s="91"/>
      <c r="L146" s="92" t="s">
        <v>121</v>
      </c>
      <c r="M146" s="93">
        <v>500</v>
      </c>
      <c r="N146" s="94"/>
      <c r="O146" s="95">
        <v>4.7198589999999996</v>
      </c>
      <c r="P146" s="95">
        <v>5.0816520000000001</v>
      </c>
      <c r="Q146" s="95">
        <v>5.259099</v>
      </c>
      <c r="R146" s="95">
        <v>6.4735420000000001</v>
      </c>
      <c r="S146" s="95">
        <v>5.6148910000000001</v>
      </c>
      <c r="T146" s="95">
        <v>7.5465330000000002</v>
      </c>
      <c r="U146" s="84"/>
      <c r="V146" s="81">
        <f t="shared" ref="V146:V172" si="18">SUMPRODUCT($D$3:$I$3,D146:I146)/100</f>
        <v>6316611.9795060288</v>
      </c>
      <c r="W146" s="81">
        <f t="shared" ref="W146:W172" si="19">SUMPRODUCT($D$3:$I$3,O146:T146)/100</f>
        <v>6412522.8644734407</v>
      </c>
      <c r="X146" s="81">
        <f t="shared" ref="X146:X172" si="20">W146-V146</f>
        <v>95910.884967411868</v>
      </c>
      <c r="Y146" s="82">
        <f t="shared" ref="Y146:Y172" si="21">IF(V146&gt;0,X146/V146,"")</f>
        <v>1.5183912717543921E-2</v>
      </c>
      <c r="Z146" s="84"/>
      <c r="AA146" s="83">
        <f t="shared" ref="AA146:AA209" si="22">ABS(X146)</f>
        <v>95910.884967411868</v>
      </c>
    </row>
    <row r="147" spans="1:27" s="87" customFormat="1" ht="14" x14ac:dyDescent="0.3">
      <c r="A147" s="75" t="s">
        <v>122</v>
      </c>
      <c r="B147" s="13">
        <v>568</v>
      </c>
      <c r="C147" s="13"/>
      <c r="D147" s="76">
        <v>0.12257</v>
      </c>
      <c r="E147" s="76">
        <v>0.10693</v>
      </c>
      <c r="F147" s="77">
        <v>0.13782700000000001</v>
      </c>
      <c r="G147" s="78">
        <v>0.16694200000000001</v>
      </c>
      <c r="H147" s="79">
        <v>0.112369</v>
      </c>
      <c r="I147" s="80">
        <v>0.197824</v>
      </c>
      <c r="J147" s="90"/>
      <c r="K147" s="91"/>
      <c r="L147" s="92" t="s">
        <v>122</v>
      </c>
      <c r="M147" s="93">
        <v>568</v>
      </c>
      <c r="N147" s="94"/>
      <c r="O147" s="95">
        <v>0.131495</v>
      </c>
      <c r="P147" s="95">
        <v>0.124666</v>
      </c>
      <c r="Q147" s="95">
        <v>0.146622</v>
      </c>
      <c r="R147" s="95">
        <v>0.166551</v>
      </c>
      <c r="S147" s="95">
        <v>0.14704900000000001</v>
      </c>
      <c r="T147" s="95">
        <v>0.19456699999999999</v>
      </c>
      <c r="U147" s="84"/>
      <c r="V147" s="81">
        <f t="shared" si="18"/>
        <v>148558.85620260029</v>
      </c>
      <c r="W147" s="81">
        <f t="shared" si="19"/>
        <v>168510.34293446448</v>
      </c>
      <c r="X147" s="81">
        <f t="shared" si="20"/>
        <v>19951.486731864192</v>
      </c>
      <c r="Y147" s="82">
        <f t="shared" si="21"/>
        <v>0.13430021771744749</v>
      </c>
      <c r="Z147" s="84"/>
      <c r="AA147" s="83">
        <f t="shared" si="22"/>
        <v>19951.486731864192</v>
      </c>
    </row>
    <row r="148" spans="1:27" s="87" customFormat="1" ht="14" x14ac:dyDescent="0.3">
      <c r="A148" s="75" t="s">
        <v>207</v>
      </c>
      <c r="B148" s="13">
        <v>704</v>
      </c>
      <c r="C148" s="13"/>
      <c r="D148" s="76">
        <v>4.0000000000000002E-4</v>
      </c>
      <c r="E148" s="76">
        <v>4.0000000000000002E-4</v>
      </c>
      <c r="F148" s="77"/>
      <c r="G148" s="78">
        <v>4.0000000000000002E-4</v>
      </c>
      <c r="H148" s="79">
        <v>4.0000000000000002E-4</v>
      </c>
      <c r="I148" s="80"/>
      <c r="J148" s="90"/>
      <c r="K148" s="91"/>
      <c r="L148" s="92" t="s">
        <v>207</v>
      </c>
      <c r="M148" s="93">
        <v>704</v>
      </c>
      <c r="N148" s="94"/>
      <c r="O148" s="95">
        <v>4.0000000000000002E-4</v>
      </c>
      <c r="P148" s="95">
        <v>1.372E-3</v>
      </c>
      <c r="Q148" s="85"/>
      <c r="R148" s="95">
        <v>1.2944000000000001E-2</v>
      </c>
      <c r="S148" s="95">
        <v>5.4669999999999996E-3</v>
      </c>
      <c r="T148" s="85"/>
      <c r="U148" s="84"/>
      <c r="V148" s="81">
        <f t="shared" si="18"/>
        <v>484.47006911999995</v>
      </c>
      <c r="W148" s="81">
        <f t="shared" si="19"/>
        <v>4581.9798859722996</v>
      </c>
      <c r="X148" s="81">
        <f t="shared" si="20"/>
        <v>4097.5098168523</v>
      </c>
      <c r="Y148" s="82">
        <f t="shared" si="21"/>
        <v>8.4577150953723308</v>
      </c>
      <c r="Z148" s="84"/>
      <c r="AA148" s="83">
        <f t="shared" si="22"/>
        <v>4097.5098168523</v>
      </c>
    </row>
    <row r="149" spans="1:27" s="87" customFormat="1" ht="14" x14ac:dyDescent="0.3">
      <c r="A149" s="75" t="s">
        <v>123</v>
      </c>
      <c r="B149" s="13">
        <v>707</v>
      </c>
      <c r="C149" s="13"/>
      <c r="D149" s="76">
        <v>4.0000000000000002E-4</v>
      </c>
      <c r="E149" s="76">
        <v>4.0000000000000002E-4</v>
      </c>
      <c r="F149" s="77"/>
      <c r="G149" s="78">
        <v>4.0000000000000002E-4</v>
      </c>
      <c r="H149" s="79">
        <v>4.0000000000000002E-4</v>
      </c>
      <c r="I149" s="80"/>
      <c r="J149" s="90"/>
      <c r="K149" s="91"/>
      <c r="L149" s="92" t="s">
        <v>123</v>
      </c>
      <c r="M149" s="93">
        <v>707</v>
      </c>
      <c r="N149" s="94"/>
      <c r="O149" s="95">
        <v>4.0000000000000002E-4</v>
      </c>
      <c r="P149" s="95">
        <v>4.0000000000000002E-4</v>
      </c>
      <c r="Q149" s="85"/>
      <c r="R149" s="95">
        <v>5.4699999999999996E-4</v>
      </c>
      <c r="S149" s="95">
        <v>3.156E-3</v>
      </c>
      <c r="T149" s="85"/>
      <c r="U149" s="84"/>
      <c r="V149" s="81">
        <f t="shared" si="18"/>
        <v>484.47006911999995</v>
      </c>
      <c r="W149" s="81">
        <f t="shared" si="19"/>
        <v>1400.2975962276</v>
      </c>
      <c r="X149" s="81">
        <f t="shared" si="20"/>
        <v>915.82752710760008</v>
      </c>
      <c r="Y149" s="82">
        <f t="shared" si="21"/>
        <v>1.8903696749958681</v>
      </c>
      <c r="Z149" s="84"/>
      <c r="AA149" s="83">
        <f t="shared" si="22"/>
        <v>915.82752710760008</v>
      </c>
    </row>
    <row r="150" spans="1:27" s="87" customFormat="1" ht="14" x14ac:dyDescent="0.3">
      <c r="A150" s="75" t="s">
        <v>221</v>
      </c>
      <c r="B150" s="13">
        <v>708</v>
      </c>
      <c r="C150" s="13"/>
      <c r="D150" s="76">
        <v>4.0000000000000002E-4</v>
      </c>
      <c r="E150" s="76">
        <v>4.0000000000000002E-4</v>
      </c>
      <c r="F150" s="77"/>
      <c r="G150" s="78">
        <v>4.0000000000000002E-4</v>
      </c>
      <c r="H150" s="79">
        <v>4.0000000000000002E-4</v>
      </c>
      <c r="I150" s="80"/>
      <c r="J150" s="90"/>
      <c r="K150" s="91"/>
      <c r="L150" s="92" t="s">
        <v>221</v>
      </c>
      <c r="M150" s="93">
        <v>708</v>
      </c>
      <c r="N150" s="94"/>
      <c r="O150" s="95">
        <v>4.0000000000000002E-4</v>
      </c>
      <c r="P150" s="95">
        <v>4.0000000000000002E-4</v>
      </c>
      <c r="Q150" s="85"/>
      <c r="R150" s="95">
        <v>4.0000000000000002E-4</v>
      </c>
      <c r="S150" s="95">
        <v>4.0000000000000002E-4</v>
      </c>
      <c r="T150" s="85"/>
      <c r="U150" s="84"/>
      <c r="V150" s="81">
        <f t="shared" si="18"/>
        <v>484.47006911999995</v>
      </c>
      <c r="W150" s="81">
        <f t="shared" si="19"/>
        <v>484.47006911999995</v>
      </c>
      <c r="X150" s="81">
        <f t="shared" si="20"/>
        <v>0</v>
      </c>
      <c r="Y150" s="82">
        <f t="shared" si="21"/>
        <v>0</v>
      </c>
      <c r="Z150" s="84"/>
      <c r="AA150" s="83">
        <f t="shared" si="22"/>
        <v>0</v>
      </c>
    </row>
    <row r="151" spans="1:27" s="87" customFormat="1" ht="14" x14ac:dyDescent="0.3">
      <c r="A151" s="75" t="s">
        <v>223</v>
      </c>
      <c r="B151" s="13">
        <v>709</v>
      </c>
      <c r="C151" s="13"/>
      <c r="D151" s="76">
        <v>4.06E-4</v>
      </c>
      <c r="E151" s="76">
        <v>4.1729999999999996E-3</v>
      </c>
      <c r="F151" s="77"/>
      <c r="G151" s="78">
        <v>1.1379999999999999E-3</v>
      </c>
      <c r="H151" s="79">
        <v>5.1549999999999999E-3</v>
      </c>
      <c r="I151" s="80"/>
      <c r="J151" s="90"/>
      <c r="K151" s="91"/>
      <c r="L151" s="92" t="s">
        <v>223</v>
      </c>
      <c r="M151" s="93">
        <v>709</v>
      </c>
      <c r="N151" s="94"/>
      <c r="O151" s="95">
        <v>3.6600000000000001E-4</v>
      </c>
      <c r="P151" s="95">
        <v>3.2829999999999999E-3</v>
      </c>
      <c r="Q151" s="85"/>
      <c r="R151" s="95">
        <v>1.024E-3</v>
      </c>
      <c r="S151" s="95">
        <v>4.6979999999999999E-3</v>
      </c>
      <c r="T151" s="85"/>
      <c r="U151" s="84"/>
      <c r="V151" s="81">
        <f t="shared" si="18"/>
        <v>3200.9421389751997</v>
      </c>
      <c r="W151" s="81">
        <f t="shared" si="19"/>
        <v>2768.5242128504997</v>
      </c>
      <c r="X151" s="81">
        <f t="shared" si="20"/>
        <v>-432.41792612469999</v>
      </c>
      <c r="Y151" s="82">
        <f t="shared" si="21"/>
        <v>-0.13509082868431391</v>
      </c>
      <c r="Z151" s="84"/>
      <c r="AA151" s="83">
        <f t="shared" si="22"/>
        <v>432.41792612469999</v>
      </c>
    </row>
    <row r="152" spans="1:27" s="87" customFormat="1" ht="14" x14ac:dyDescent="0.3">
      <c r="A152" s="75" t="s">
        <v>124</v>
      </c>
      <c r="B152" s="13">
        <v>713</v>
      </c>
      <c r="C152" s="13"/>
      <c r="D152" s="76">
        <v>5.4000000000000001E-4</v>
      </c>
      <c r="E152" s="76">
        <v>4.5909999999999996E-3</v>
      </c>
      <c r="F152" s="77"/>
      <c r="G152" s="78">
        <v>2.5240000000000002E-3</v>
      </c>
      <c r="H152" s="79">
        <v>1.371E-3</v>
      </c>
      <c r="I152" s="80"/>
      <c r="J152" s="90"/>
      <c r="K152" s="91"/>
      <c r="L152" s="92" t="s">
        <v>124</v>
      </c>
      <c r="M152" s="93">
        <v>713</v>
      </c>
      <c r="N152" s="94"/>
      <c r="O152" s="95">
        <v>4.0000000000000002E-4</v>
      </c>
      <c r="P152" s="95">
        <v>7.757E-3</v>
      </c>
      <c r="Q152" s="85"/>
      <c r="R152" s="95">
        <v>8.1499999999999997E-4</v>
      </c>
      <c r="S152" s="95">
        <v>4.5440000000000003E-3</v>
      </c>
      <c r="T152" s="85"/>
      <c r="U152" s="84"/>
      <c r="V152" s="81">
        <f t="shared" si="18"/>
        <v>2395.3887723966</v>
      </c>
      <c r="W152" s="81">
        <f t="shared" si="19"/>
        <v>3941.1877588917</v>
      </c>
      <c r="X152" s="81">
        <f t="shared" si="20"/>
        <v>1545.7989864951001</v>
      </c>
      <c r="Y152" s="82">
        <f t="shared" si="21"/>
        <v>0.64532279866558762</v>
      </c>
      <c r="Z152" s="84"/>
      <c r="AA152" s="83">
        <f t="shared" si="22"/>
        <v>1545.7989864951001</v>
      </c>
    </row>
    <row r="153" spans="1:27" s="87" customFormat="1" ht="14" x14ac:dyDescent="0.3">
      <c r="A153" s="75" t="s">
        <v>125</v>
      </c>
      <c r="B153" s="13">
        <v>714</v>
      </c>
      <c r="C153" s="13"/>
      <c r="D153" s="76">
        <v>1.0939999999999999E-3</v>
      </c>
      <c r="E153" s="76">
        <v>2.4520000000000002E-3</v>
      </c>
      <c r="F153" s="77"/>
      <c r="G153" s="78">
        <v>3.4819999999999999E-3</v>
      </c>
      <c r="H153" s="79">
        <v>4.0000000000000002E-4</v>
      </c>
      <c r="I153" s="80"/>
      <c r="J153" s="90"/>
      <c r="K153" s="91"/>
      <c r="L153" s="92" t="s">
        <v>125</v>
      </c>
      <c r="M153" s="93">
        <v>714</v>
      </c>
      <c r="N153" s="94"/>
      <c r="O153" s="95">
        <v>4.0000000000000002E-4</v>
      </c>
      <c r="P153" s="95">
        <v>8.9400000000000005E-4</v>
      </c>
      <c r="Q153" s="85"/>
      <c r="R153" s="95">
        <v>4.0000000000000002E-4</v>
      </c>
      <c r="S153" s="95">
        <v>1.529E-3</v>
      </c>
      <c r="T153" s="85"/>
      <c r="U153" s="84"/>
      <c r="V153" s="81">
        <f t="shared" si="18"/>
        <v>1895.5263707487998</v>
      </c>
      <c r="W153" s="81">
        <f t="shared" si="19"/>
        <v>986.49177625629989</v>
      </c>
      <c r="X153" s="81">
        <f t="shared" si="20"/>
        <v>-909.03459449249988</v>
      </c>
      <c r="Y153" s="82">
        <f t="shared" si="21"/>
        <v>-0.47956842411714862</v>
      </c>
      <c r="Z153" s="84"/>
      <c r="AA153" s="83">
        <f t="shared" si="22"/>
        <v>909.03459449249988</v>
      </c>
    </row>
    <row r="154" spans="1:27" s="87" customFormat="1" ht="14" x14ac:dyDescent="0.3">
      <c r="A154" s="75" t="s">
        <v>219</v>
      </c>
      <c r="B154" s="13">
        <v>716</v>
      </c>
      <c r="C154" s="13" t="s">
        <v>0</v>
      </c>
      <c r="D154" s="76">
        <v>4.0000000000000002E-4</v>
      </c>
      <c r="E154" s="76">
        <v>4.0000000000000002E-4</v>
      </c>
      <c r="F154" s="77"/>
      <c r="G154" s="78">
        <v>4.0000000000000002E-4</v>
      </c>
      <c r="H154" s="79">
        <v>4.0000000000000002E-4</v>
      </c>
      <c r="I154" s="80"/>
      <c r="J154" s="90"/>
      <c r="K154" s="91"/>
      <c r="L154" s="92" t="s">
        <v>219</v>
      </c>
      <c r="M154" s="93">
        <v>716</v>
      </c>
      <c r="N154" s="94"/>
      <c r="O154" s="95">
        <v>9.5500000000000001E-4</v>
      </c>
      <c r="P154" s="95">
        <v>1.0430000000000001E-3</v>
      </c>
      <c r="Q154" s="85"/>
      <c r="R154" s="95">
        <v>3.5349999999999999E-3</v>
      </c>
      <c r="S154" s="95">
        <v>4.2900000000000004E-3</v>
      </c>
      <c r="T154" s="85"/>
      <c r="U154" s="84"/>
      <c r="V154" s="81">
        <f t="shared" si="18"/>
        <v>484.47006911999995</v>
      </c>
      <c r="W154" s="81">
        <f t="shared" si="19"/>
        <v>2708.8712609938998</v>
      </c>
      <c r="X154" s="81">
        <f t="shared" si="20"/>
        <v>2224.4011918738997</v>
      </c>
      <c r="Y154" s="82">
        <f t="shared" si="21"/>
        <v>4.5914109738798556</v>
      </c>
      <c r="Z154" s="84"/>
      <c r="AA154" s="83">
        <f t="shared" si="22"/>
        <v>2224.4011918738997</v>
      </c>
    </row>
    <row r="155" spans="1:27" s="87" customFormat="1" ht="14" x14ac:dyDescent="0.3">
      <c r="A155" s="75" t="s">
        <v>126</v>
      </c>
      <c r="B155" s="13">
        <v>721</v>
      </c>
      <c r="C155" s="13"/>
      <c r="D155" s="76">
        <v>9.1369999999999993E-3</v>
      </c>
      <c r="E155" s="76">
        <v>2.0951999999999998E-2</v>
      </c>
      <c r="F155" s="77"/>
      <c r="G155" s="78">
        <v>1.2081E-2</v>
      </c>
      <c r="H155" s="79">
        <v>1.2393E-2</v>
      </c>
      <c r="I155" s="80"/>
      <c r="J155" s="90"/>
      <c r="K155" s="91"/>
      <c r="L155" s="92" t="s">
        <v>126</v>
      </c>
      <c r="M155" s="93">
        <v>721</v>
      </c>
      <c r="N155" s="94"/>
      <c r="O155" s="95">
        <v>1.5453E-2</v>
      </c>
      <c r="P155" s="95">
        <v>1.8467999999999998E-2</v>
      </c>
      <c r="Q155" s="85"/>
      <c r="R155" s="95">
        <v>1.3176999999999999E-2</v>
      </c>
      <c r="S155" s="95">
        <v>4.1151E-2</v>
      </c>
      <c r="T155" s="85"/>
      <c r="U155" s="84"/>
      <c r="V155" s="81">
        <f t="shared" si="18"/>
        <v>15917.7148730679</v>
      </c>
      <c r="W155" s="81">
        <f t="shared" si="19"/>
        <v>27457.360968098499</v>
      </c>
      <c r="X155" s="81">
        <f t="shared" si="20"/>
        <v>11539.646095030599</v>
      </c>
      <c r="Y155" s="82">
        <f t="shared" si="21"/>
        <v>0.72495620050056253</v>
      </c>
      <c r="Z155" s="84"/>
      <c r="AA155" s="83">
        <f t="shared" si="22"/>
        <v>11539.646095030599</v>
      </c>
    </row>
    <row r="156" spans="1:27" s="87" customFormat="1" ht="14" x14ac:dyDescent="0.3">
      <c r="A156" s="75" t="s">
        <v>127</v>
      </c>
      <c r="B156" s="13">
        <v>722</v>
      </c>
      <c r="C156" s="13"/>
      <c r="D156" s="76">
        <v>9.810000000000001E-4</v>
      </c>
      <c r="E156" s="76">
        <v>8.4600000000000005E-3</v>
      </c>
      <c r="F156" s="77"/>
      <c r="G156" s="78">
        <v>4.0000000000000002E-4</v>
      </c>
      <c r="H156" s="79">
        <v>2.0200000000000001E-3</v>
      </c>
      <c r="I156" s="80"/>
      <c r="J156" s="90"/>
      <c r="K156" s="91"/>
      <c r="L156" s="92" t="s">
        <v>127</v>
      </c>
      <c r="M156" s="93">
        <v>722</v>
      </c>
      <c r="N156" s="94"/>
      <c r="O156" s="95">
        <v>4.0000000000000002E-4</v>
      </c>
      <c r="P156" s="95">
        <v>5.2440000000000004E-3</v>
      </c>
      <c r="Q156" s="85"/>
      <c r="R156" s="95">
        <v>4.0000000000000002E-4</v>
      </c>
      <c r="S156" s="95">
        <v>1.8029999999999999E-3</v>
      </c>
      <c r="T156" s="85"/>
      <c r="U156" s="84"/>
      <c r="V156" s="81">
        <f t="shared" si="18"/>
        <v>3501.988461637</v>
      </c>
      <c r="W156" s="81">
        <f t="shared" si="19"/>
        <v>2284.6061532378999</v>
      </c>
      <c r="X156" s="81">
        <f t="shared" si="20"/>
        <v>-1217.3823083991001</v>
      </c>
      <c r="Y156" s="82">
        <f t="shared" si="21"/>
        <v>-0.34762601925593906</v>
      </c>
      <c r="Z156" s="84"/>
      <c r="AA156" s="83">
        <f t="shared" si="22"/>
        <v>1217.3823083991001</v>
      </c>
    </row>
    <row r="157" spans="1:27" s="87" customFormat="1" ht="14" x14ac:dyDescent="0.3">
      <c r="A157" s="75" t="s">
        <v>225</v>
      </c>
      <c r="B157" s="13">
        <v>723</v>
      </c>
      <c r="C157" s="13"/>
      <c r="D157" s="76">
        <v>1.7284999999999998E-2</v>
      </c>
      <c r="E157" s="76">
        <v>0.103974</v>
      </c>
      <c r="F157" s="77"/>
      <c r="G157" s="78">
        <v>3.2190999999999997E-2</v>
      </c>
      <c r="H157" s="79">
        <v>8.9389999999999997E-2</v>
      </c>
      <c r="I157" s="80"/>
      <c r="J157" s="90"/>
      <c r="K157" s="91"/>
      <c r="L157" s="92" t="s">
        <v>225</v>
      </c>
      <c r="M157" s="93">
        <v>723</v>
      </c>
      <c r="N157" s="94"/>
      <c r="O157" s="95">
        <v>1.4049000000000001E-2</v>
      </c>
      <c r="P157" s="95">
        <v>3.5111999999999997E-2</v>
      </c>
      <c r="Q157" s="85"/>
      <c r="R157" s="95">
        <v>2.9595E-2</v>
      </c>
      <c r="S157" s="95">
        <v>4.1639000000000002E-2</v>
      </c>
      <c r="T157" s="85"/>
      <c r="U157" s="84"/>
      <c r="V157" s="81">
        <f t="shared" si="18"/>
        <v>70933.202877431788</v>
      </c>
      <c r="W157" s="81">
        <f t="shared" si="19"/>
        <v>34498.991370695694</v>
      </c>
      <c r="X157" s="81">
        <f t="shared" si="20"/>
        <v>-36434.211506736094</v>
      </c>
      <c r="Y157" s="82">
        <f t="shared" si="21"/>
        <v>-0.5136411444678759</v>
      </c>
      <c r="Z157" s="84"/>
      <c r="AA157" s="83">
        <f t="shared" si="22"/>
        <v>36434.211506736094</v>
      </c>
    </row>
    <row r="158" spans="1:27" s="87" customFormat="1" ht="14" x14ac:dyDescent="0.3">
      <c r="A158" s="75" t="s">
        <v>128</v>
      </c>
      <c r="B158" s="13">
        <v>725</v>
      </c>
      <c r="C158" s="13"/>
      <c r="D158" s="76">
        <v>5.8320000000000004E-3</v>
      </c>
      <c r="E158" s="76">
        <v>8.0780000000000001E-3</v>
      </c>
      <c r="F158" s="77"/>
      <c r="G158" s="78">
        <v>2.8809999999999999E-3</v>
      </c>
      <c r="H158" s="79">
        <v>3.258E-3</v>
      </c>
      <c r="I158" s="80"/>
      <c r="J158" s="90"/>
      <c r="K158" s="91"/>
      <c r="L158" s="92" t="s">
        <v>128</v>
      </c>
      <c r="M158" s="93">
        <v>725</v>
      </c>
      <c r="N158" s="94"/>
      <c r="O158" s="95">
        <v>4.0000000000000002E-4</v>
      </c>
      <c r="P158" s="95">
        <v>4.0000000000000002E-4</v>
      </c>
      <c r="Q158" s="85"/>
      <c r="R158" s="95">
        <v>9.5399999999999999E-4</v>
      </c>
      <c r="S158" s="95">
        <v>8.7060000000000002E-3</v>
      </c>
      <c r="T158" s="85"/>
      <c r="U158" s="84"/>
      <c r="V158" s="81">
        <f t="shared" si="18"/>
        <v>6341.3999328272002</v>
      </c>
      <c r="W158" s="81">
        <f t="shared" si="19"/>
        <v>3263.9601418057996</v>
      </c>
      <c r="X158" s="81">
        <f t="shared" si="20"/>
        <v>-3077.4397910214007</v>
      </c>
      <c r="Y158" s="82">
        <f t="shared" si="21"/>
        <v>-0.48529344050523854</v>
      </c>
      <c r="Z158" s="84"/>
      <c r="AA158" s="83">
        <f t="shared" si="22"/>
        <v>3077.4397910214007</v>
      </c>
    </row>
    <row r="159" spans="1:27" s="87" customFormat="1" ht="14" x14ac:dyDescent="0.3">
      <c r="A159" s="75" t="s">
        <v>129</v>
      </c>
      <c r="B159" s="13">
        <v>727</v>
      </c>
      <c r="C159" s="13"/>
      <c r="D159" s="76">
        <v>1.9710000000000001E-3</v>
      </c>
      <c r="E159" s="76">
        <v>1.8933999999999999E-2</v>
      </c>
      <c r="F159" s="77"/>
      <c r="G159" s="78">
        <v>1.3977E-2</v>
      </c>
      <c r="H159" s="79">
        <v>1.8322000000000001E-2</v>
      </c>
      <c r="I159" s="80"/>
      <c r="J159" s="90"/>
      <c r="K159" s="91"/>
      <c r="L159" s="92" t="s">
        <v>129</v>
      </c>
      <c r="M159" s="93">
        <v>727</v>
      </c>
      <c r="N159" s="94"/>
      <c r="O159" s="95">
        <v>5.5160000000000001E-3</v>
      </c>
      <c r="P159" s="95">
        <v>3.8044000000000001E-2</v>
      </c>
      <c r="Q159" s="85"/>
      <c r="R159" s="95">
        <v>8.5959999999999995E-3</v>
      </c>
      <c r="S159" s="95">
        <v>2.5239999999999999E-2</v>
      </c>
      <c r="T159" s="85"/>
      <c r="U159" s="84"/>
      <c r="V159" s="81">
        <f t="shared" si="18"/>
        <v>14482.040420838199</v>
      </c>
      <c r="W159" s="81">
        <f t="shared" si="19"/>
        <v>22634.489228266801</v>
      </c>
      <c r="X159" s="81">
        <f t="shared" si="20"/>
        <v>8152.4488074286019</v>
      </c>
      <c r="Y159" s="82">
        <f t="shared" si="21"/>
        <v>0.56293509550615872</v>
      </c>
      <c r="Z159" s="84"/>
      <c r="AA159" s="83">
        <f t="shared" si="22"/>
        <v>8152.4488074286019</v>
      </c>
    </row>
    <row r="160" spans="1:27" s="87" customFormat="1" ht="14" x14ac:dyDescent="0.3">
      <c r="A160" s="75" t="s">
        <v>130</v>
      </c>
      <c r="B160" s="13">
        <v>731</v>
      </c>
      <c r="C160" s="13"/>
      <c r="D160" s="76">
        <v>5.8710000000000004E-3</v>
      </c>
      <c r="E160" s="76">
        <v>4.0000000000000002E-4</v>
      </c>
      <c r="F160" s="77"/>
      <c r="G160" s="78">
        <v>2.362E-3</v>
      </c>
      <c r="H160" s="79">
        <v>2.6080000000000001E-3</v>
      </c>
      <c r="I160" s="80"/>
      <c r="J160" s="90"/>
      <c r="K160" s="91"/>
      <c r="L160" s="92" t="s">
        <v>130</v>
      </c>
      <c r="M160" s="93">
        <v>731</v>
      </c>
      <c r="N160" s="94"/>
      <c r="O160" s="95">
        <v>4.0000000000000002E-4</v>
      </c>
      <c r="P160" s="95">
        <v>4.0000000000000002E-4</v>
      </c>
      <c r="Q160" s="85"/>
      <c r="R160" s="95">
        <v>1.163E-3</v>
      </c>
      <c r="S160" s="95">
        <v>1.0081E-2</v>
      </c>
      <c r="T160" s="85"/>
      <c r="U160" s="84"/>
      <c r="V160" s="81">
        <f t="shared" si="18"/>
        <v>3922.7637500694004</v>
      </c>
      <c r="W160" s="81">
        <f t="shared" si="19"/>
        <v>3744.5681965117001</v>
      </c>
      <c r="X160" s="81">
        <f t="shared" si="20"/>
        <v>-178.19555355770035</v>
      </c>
      <c r="Y160" s="82">
        <f t="shared" si="21"/>
        <v>-4.5426022292203494E-2</v>
      </c>
      <c r="Z160" s="84"/>
      <c r="AA160" s="83">
        <f t="shared" si="22"/>
        <v>178.19555355770035</v>
      </c>
    </row>
    <row r="161" spans="1:27" s="87" customFormat="1" ht="14" x14ac:dyDescent="0.3">
      <c r="A161" s="75" t="s">
        <v>131</v>
      </c>
      <c r="B161" s="13">
        <v>736</v>
      </c>
      <c r="C161" s="13"/>
      <c r="D161" s="76">
        <v>4.5770000000000003E-3</v>
      </c>
      <c r="E161" s="76">
        <v>3.186E-3</v>
      </c>
      <c r="F161" s="77"/>
      <c r="G161" s="78">
        <v>7.7809999999999997E-3</v>
      </c>
      <c r="H161" s="79">
        <v>1.1578E-2</v>
      </c>
      <c r="I161" s="80"/>
      <c r="J161" s="90"/>
      <c r="K161" s="91"/>
      <c r="L161" s="92" t="s">
        <v>131</v>
      </c>
      <c r="M161" s="93">
        <v>736</v>
      </c>
      <c r="N161" s="94"/>
      <c r="O161" s="95">
        <v>3.4989999999999999E-3</v>
      </c>
      <c r="P161" s="95">
        <v>4.0000000000000002E-4</v>
      </c>
      <c r="Q161" s="85"/>
      <c r="R161" s="95">
        <v>5.1590000000000004E-3</v>
      </c>
      <c r="S161" s="95">
        <v>1.2578000000000001E-2</v>
      </c>
      <c r="T161" s="85"/>
      <c r="U161" s="84"/>
      <c r="V161" s="81">
        <f t="shared" si="18"/>
        <v>7977.5270374765996</v>
      </c>
      <c r="W161" s="81">
        <f t="shared" si="19"/>
        <v>6598.4632561575991</v>
      </c>
      <c r="X161" s="81">
        <f t="shared" si="20"/>
        <v>-1379.0637813190006</v>
      </c>
      <c r="Y161" s="82">
        <f t="shared" si="21"/>
        <v>-0.17286858130852756</v>
      </c>
      <c r="Z161" s="84"/>
      <c r="AA161" s="83">
        <f t="shared" si="22"/>
        <v>1379.0637813190006</v>
      </c>
    </row>
    <row r="162" spans="1:27" s="87" customFormat="1" ht="14" x14ac:dyDescent="0.3">
      <c r="A162" s="75" t="s">
        <v>132</v>
      </c>
      <c r="B162" s="13">
        <v>737</v>
      </c>
      <c r="C162" s="13"/>
      <c r="D162" s="76">
        <v>4.0000000000000002E-4</v>
      </c>
      <c r="E162" s="76">
        <v>4.0000000000000002E-4</v>
      </c>
      <c r="F162" s="77"/>
      <c r="G162" s="78">
        <v>4.0000000000000002E-4</v>
      </c>
      <c r="H162" s="79">
        <v>4.0000000000000002E-4</v>
      </c>
      <c r="I162" s="80"/>
      <c r="J162" s="90"/>
      <c r="K162" s="91"/>
      <c r="L162" s="92" t="s">
        <v>132</v>
      </c>
      <c r="M162" s="93">
        <v>737</v>
      </c>
      <c r="N162" s="94"/>
      <c r="O162" s="95">
        <v>4.0000000000000002E-4</v>
      </c>
      <c r="P162" s="95">
        <v>4.0000000000000002E-4</v>
      </c>
      <c r="Q162" s="85"/>
      <c r="R162" s="95">
        <v>4.0000000000000002E-4</v>
      </c>
      <c r="S162" s="95">
        <v>4.0000000000000002E-4</v>
      </c>
      <c r="T162" s="85"/>
      <c r="U162" s="84"/>
      <c r="V162" s="81">
        <f t="shared" si="18"/>
        <v>484.47006911999995</v>
      </c>
      <c r="W162" s="81">
        <f t="shared" si="19"/>
        <v>484.47006911999995</v>
      </c>
      <c r="X162" s="81">
        <f t="shared" si="20"/>
        <v>0</v>
      </c>
      <c r="Y162" s="82">
        <f t="shared" si="21"/>
        <v>0</v>
      </c>
      <c r="Z162" s="84"/>
      <c r="AA162" s="83">
        <f t="shared" si="22"/>
        <v>0</v>
      </c>
    </row>
    <row r="163" spans="1:27" s="87" customFormat="1" ht="14" x14ac:dyDescent="0.3">
      <c r="A163" s="75" t="s">
        <v>133</v>
      </c>
      <c r="B163" s="13">
        <v>738</v>
      </c>
      <c r="C163" s="13"/>
      <c r="D163" s="76">
        <v>2.4826999999999998E-2</v>
      </c>
      <c r="E163" s="76">
        <v>3.4876999999999998E-2</v>
      </c>
      <c r="F163" s="77"/>
      <c r="G163" s="78">
        <v>4.9839999999999997E-3</v>
      </c>
      <c r="H163" s="79">
        <v>2.6859000000000001E-2</v>
      </c>
      <c r="I163" s="80"/>
      <c r="J163" s="90"/>
      <c r="K163" s="91"/>
      <c r="L163" s="92" t="s">
        <v>133</v>
      </c>
      <c r="M163" s="93">
        <v>738</v>
      </c>
      <c r="N163" s="94"/>
      <c r="O163" s="95">
        <v>1.3311999999999999E-2</v>
      </c>
      <c r="P163" s="95">
        <v>4.2986000000000003E-2</v>
      </c>
      <c r="Q163" s="85"/>
      <c r="R163" s="95">
        <v>7.2950000000000003E-3</v>
      </c>
      <c r="S163" s="95">
        <v>2.0577999999999999E-2</v>
      </c>
      <c r="T163" s="85"/>
      <c r="U163" s="84"/>
      <c r="V163" s="81">
        <f t="shared" si="18"/>
        <v>30055.473835622593</v>
      </c>
      <c r="W163" s="81">
        <f t="shared" si="19"/>
        <v>25670.733765738001</v>
      </c>
      <c r="X163" s="81">
        <f t="shared" si="20"/>
        <v>-4384.7400698845922</v>
      </c>
      <c r="Y163" s="82">
        <f t="shared" si="21"/>
        <v>-0.14588823632810854</v>
      </c>
      <c r="Z163" s="84"/>
      <c r="AA163" s="83">
        <f t="shared" si="22"/>
        <v>4384.7400698845922</v>
      </c>
    </row>
    <row r="164" spans="1:27" s="87" customFormat="1" ht="14" x14ac:dyDescent="0.3">
      <c r="A164" s="75" t="s">
        <v>134</v>
      </c>
      <c r="B164" s="13">
        <v>740</v>
      </c>
      <c r="C164" s="13"/>
      <c r="D164" s="76">
        <v>4.5529999999999998E-3</v>
      </c>
      <c r="E164" s="76">
        <v>2.3789999999999999E-2</v>
      </c>
      <c r="F164" s="77"/>
      <c r="G164" s="78">
        <v>1.4636E-2</v>
      </c>
      <c r="H164" s="79">
        <v>3.1234999999999999E-2</v>
      </c>
      <c r="I164" s="80"/>
      <c r="J164" s="90"/>
      <c r="K164" s="91"/>
      <c r="L164" s="92" t="s">
        <v>134</v>
      </c>
      <c r="M164" s="93">
        <v>740</v>
      </c>
      <c r="N164" s="94"/>
      <c r="O164" s="95">
        <v>9.0390000000000002E-3</v>
      </c>
      <c r="P164" s="95">
        <v>2.4143000000000001E-2</v>
      </c>
      <c r="Q164" s="85"/>
      <c r="R164" s="95">
        <v>1.1443999999999999E-2</v>
      </c>
      <c r="S164" s="95">
        <v>2.8576000000000001E-2</v>
      </c>
      <c r="T164" s="85"/>
      <c r="U164" s="84"/>
      <c r="V164" s="81">
        <f t="shared" si="18"/>
        <v>21242.598401515097</v>
      </c>
      <c r="W164" s="81">
        <f t="shared" si="19"/>
        <v>21878.044852343701</v>
      </c>
      <c r="X164" s="81">
        <f t="shared" si="20"/>
        <v>635.4464508286037</v>
      </c>
      <c r="Y164" s="82">
        <f t="shared" si="21"/>
        <v>2.9913781676693629E-2</v>
      </c>
      <c r="Z164" s="84"/>
      <c r="AA164" s="83">
        <f t="shared" si="22"/>
        <v>635.4464508286037</v>
      </c>
    </row>
    <row r="165" spans="1:27" s="87" customFormat="1" ht="14" x14ac:dyDescent="0.3">
      <c r="A165" s="75" t="s">
        <v>135</v>
      </c>
      <c r="B165" s="13">
        <v>741</v>
      </c>
      <c r="C165" s="13"/>
      <c r="D165" s="76">
        <v>2.7729999999999999E-3</v>
      </c>
      <c r="E165" s="76">
        <v>2.6044000000000001E-2</v>
      </c>
      <c r="F165" s="77"/>
      <c r="G165" s="78">
        <v>5.7700000000000004E-4</v>
      </c>
      <c r="H165" s="79">
        <v>1.2361E-2</v>
      </c>
      <c r="I165" s="80"/>
      <c r="J165" s="90"/>
      <c r="K165" s="91"/>
      <c r="L165" s="92" t="s">
        <v>135</v>
      </c>
      <c r="M165" s="93">
        <v>741</v>
      </c>
      <c r="N165" s="94"/>
      <c r="O165" s="95">
        <v>4.666E-3</v>
      </c>
      <c r="P165" s="95">
        <v>1.5176E-2</v>
      </c>
      <c r="Q165" s="85"/>
      <c r="R165" s="95">
        <v>1.1769E-2</v>
      </c>
      <c r="S165" s="95">
        <v>3.3988999999999998E-2</v>
      </c>
      <c r="T165" s="85"/>
      <c r="U165" s="84"/>
      <c r="V165" s="81">
        <f t="shared" si="18"/>
        <v>12542.925485088299</v>
      </c>
      <c r="W165" s="81">
        <f t="shared" si="19"/>
        <v>19285.317396961298</v>
      </c>
      <c r="X165" s="81">
        <f t="shared" si="20"/>
        <v>6742.3919118729991</v>
      </c>
      <c r="Y165" s="82">
        <f t="shared" si="21"/>
        <v>0.53754540118162353</v>
      </c>
      <c r="Z165" s="84"/>
      <c r="AA165" s="83">
        <f t="shared" si="22"/>
        <v>6742.3919118729991</v>
      </c>
    </row>
    <row r="166" spans="1:27" s="87" customFormat="1" ht="14" x14ac:dyDescent="0.3">
      <c r="A166" s="75" t="s">
        <v>136</v>
      </c>
      <c r="B166" s="13">
        <v>742</v>
      </c>
      <c r="C166" s="13"/>
      <c r="D166" s="76">
        <v>9.9209999999999993E-3</v>
      </c>
      <c r="E166" s="76">
        <v>3.9329999999999999E-3</v>
      </c>
      <c r="F166" s="77"/>
      <c r="G166" s="78">
        <v>2.7409999999999999E-3</v>
      </c>
      <c r="H166" s="79">
        <v>1.1846000000000001E-2</v>
      </c>
      <c r="I166" s="80"/>
      <c r="J166" s="90"/>
      <c r="K166" s="91"/>
      <c r="L166" s="92" t="s">
        <v>136</v>
      </c>
      <c r="M166" s="93">
        <v>742</v>
      </c>
      <c r="N166" s="94"/>
      <c r="O166" s="95">
        <v>4.9189999999999998E-3</v>
      </c>
      <c r="P166" s="95">
        <v>3.4250999999999997E-2</v>
      </c>
      <c r="Q166" s="85"/>
      <c r="R166" s="95">
        <v>9.1070000000000005E-3</v>
      </c>
      <c r="S166" s="95">
        <v>5.8125000000000003E-2</v>
      </c>
      <c r="T166" s="85"/>
      <c r="U166" s="84"/>
      <c r="V166" s="81">
        <f t="shared" si="18"/>
        <v>9718.8324868828986</v>
      </c>
      <c r="W166" s="81">
        <f t="shared" si="19"/>
        <v>32030.491764172995</v>
      </c>
      <c r="X166" s="81">
        <f t="shared" si="20"/>
        <v>22311.659277290099</v>
      </c>
      <c r="Y166" s="82">
        <f t="shared" si="21"/>
        <v>2.2957139458266425</v>
      </c>
      <c r="Z166" s="84"/>
      <c r="AA166" s="83">
        <f t="shared" si="22"/>
        <v>22311.659277290099</v>
      </c>
    </row>
    <row r="167" spans="1:27" s="87" customFormat="1" ht="14" x14ac:dyDescent="0.3">
      <c r="A167" s="75" t="s">
        <v>137</v>
      </c>
      <c r="B167" s="13">
        <v>744</v>
      </c>
      <c r="C167" s="13"/>
      <c r="D167" s="76">
        <v>6.8599999999999998E-4</v>
      </c>
      <c r="E167" s="76">
        <v>4.0000000000000002E-4</v>
      </c>
      <c r="F167" s="77"/>
      <c r="G167" s="78">
        <v>2.0669999999999998E-3</v>
      </c>
      <c r="H167" s="79">
        <v>7.76E-4</v>
      </c>
      <c r="I167" s="80"/>
      <c r="J167" s="90"/>
      <c r="K167" s="91"/>
      <c r="L167" s="92" t="s">
        <v>137</v>
      </c>
      <c r="M167" s="93">
        <v>744</v>
      </c>
      <c r="N167" s="94"/>
      <c r="O167" s="95">
        <v>4.0000000000000002E-4</v>
      </c>
      <c r="P167" s="95">
        <v>2.5790000000000001E-3</v>
      </c>
      <c r="Q167" s="85"/>
      <c r="R167" s="95">
        <v>1.475E-3</v>
      </c>
      <c r="S167" s="95">
        <v>1.023E-3</v>
      </c>
      <c r="T167" s="85"/>
      <c r="U167" s="84"/>
      <c r="V167" s="81">
        <f t="shared" si="18"/>
        <v>1021.5794882035998</v>
      </c>
      <c r="W167" s="81">
        <f t="shared" si="19"/>
        <v>1479.3462169614002</v>
      </c>
      <c r="X167" s="81">
        <f t="shared" si="20"/>
        <v>457.76672875780037</v>
      </c>
      <c r="Y167" s="82">
        <f t="shared" si="21"/>
        <v>0.4480970243076845</v>
      </c>
      <c r="Z167" s="84"/>
      <c r="AA167" s="83">
        <f t="shared" si="22"/>
        <v>457.76672875780037</v>
      </c>
    </row>
    <row r="168" spans="1:27" s="87" customFormat="1" ht="14" x14ac:dyDescent="0.3">
      <c r="A168" s="75" t="s">
        <v>226</v>
      </c>
      <c r="B168" s="13">
        <v>748</v>
      </c>
      <c r="C168" s="13"/>
      <c r="D168" s="76">
        <v>1.939E-3</v>
      </c>
      <c r="E168" s="76">
        <v>4.0000000000000002E-4</v>
      </c>
      <c r="F168" s="77"/>
      <c r="G168" s="78">
        <v>4.0000000000000002E-4</v>
      </c>
      <c r="H168" s="79">
        <v>3.7729999999999999E-3</v>
      </c>
      <c r="I168" s="80"/>
      <c r="J168" s="90"/>
      <c r="K168" s="91"/>
      <c r="L168" s="92" t="s">
        <v>226</v>
      </c>
      <c r="M168" s="93">
        <v>748</v>
      </c>
      <c r="N168" s="94"/>
      <c r="O168" s="95">
        <v>4.0000000000000002E-4</v>
      </c>
      <c r="P168" s="95">
        <v>4.0000000000000002E-4</v>
      </c>
      <c r="Q168" s="85"/>
      <c r="R168" s="95">
        <v>4.0000000000000002E-4</v>
      </c>
      <c r="S168" s="95">
        <v>4.0000000000000002E-4</v>
      </c>
      <c r="T168" s="85"/>
      <c r="U168" s="84"/>
      <c r="V168" s="81">
        <f t="shared" si="18"/>
        <v>2244.1099952247</v>
      </c>
      <c r="W168" s="81">
        <f t="shared" si="19"/>
        <v>484.47006911999995</v>
      </c>
      <c r="X168" s="81">
        <f t="shared" si="20"/>
        <v>-1759.6399261047</v>
      </c>
      <c r="Y168" s="82">
        <f t="shared" si="21"/>
        <v>-0.78411482941971811</v>
      </c>
      <c r="Z168" s="84"/>
      <c r="AA168" s="83">
        <f t="shared" si="22"/>
        <v>1759.6399261047</v>
      </c>
    </row>
    <row r="169" spans="1:27" s="87" customFormat="1" ht="14" x14ac:dyDescent="0.3">
      <c r="A169" s="75" t="s">
        <v>208</v>
      </c>
      <c r="B169" s="13">
        <v>755</v>
      </c>
      <c r="C169" s="13"/>
      <c r="D169" s="76">
        <v>1.2614E-2</v>
      </c>
      <c r="E169" s="76">
        <v>1.67E-3</v>
      </c>
      <c r="F169" s="77"/>
      <c r="G169" s="78">
        <v>1.7979999999999999E-3</v>
      </c>
      <c r="H169" s="79">
        <v>2.9819999999999998E-3</v>
      </c>
      <c r="I169" s="80"/>
      <c r="J169" s="90"/>
      <c r="K169" s="91"/>
      <c r="L169" s="92" t="s">
        <v>208</v>
      </c>
      <c r="M169" s="93">
        <v>755</v>
      </c>
      <c r="N169" s="94"/>
      <c r="O169" s="95">
        <v>2.369E-3</v>
      </c>
      <c r="P169" s="95">
        <v>1.544E-3</v>
      </c>
      <c r="Q169" s="85"/>
      <c r="R169" s="95">
        <v>4.0239999999999998E-3</v>
      </c>
      <c r="S169" s="95">
        <v>4.8269999999999997E-3</v>
      </c>
      <c r="T169" s="85"/>
      <c r="U169" s="84"/>
      <c r="V169" s="81">
        <f t="shared" si="18"/>
        <v>7234.6445039935988</v>
      </c>
      <c r="W169" s="81">
        <f t="shared" si="19"/>
        <v>3722.7930877409003</v>
      </c>
      <c r="X169" s="81">
        <f t="shared" si="20"/>
        <v>-3511.8514162526985</v>
      </c>
      <c r="Y169" s="82">
        <f t="shared" si="21"/>
        <v>-0.48542142109596681</v>
      </c>
      <c r="Z169" s="84"/>
      <c r="AA169" s="83">
        <f t="shared" si="22"/>
        <v>3511.8514162526985</v>
      </c>
    </row>
    <row r="170" spans="1:27" s="87" customFormat="1" ht="14" x14ac:dyDescent="0.3">
      <c r="A170" s="75" t="s">
        <v>138</v>
      </c>
      <c r="B170" s="13">
        <v>764</v>
      </c>
      <c r="C170" s="13"/>
      <c r="D170" s="76">
        <v>3.3120999999999998E-2</v>
      </c>
      <c r="E170" s="76">
        <v>4.6289999999999998E-2</v>
      </c>
      <c r="F170" s="77"/>
      <c r="G170" s="78">
        <v>2.5225000000000001E-2</v>
      </c>
      <c r="H170" s="79">
        <v>8.8242000000000001E-2</v>
      </c>
      <c r="I170" s="80"/>
      <c r="J170" s="90"/>
      <c r="K170" s="91"/>
      <c r="L170" s="92" t="s">
        <v>138</v>
      </c>
      <c r="M170" s="93">
        <v>764</v>
      </c>
      <c r="N170" s="94"/>
      <c r="O170" s="95">
        <v>2.5447000000000001E-2</v>
      </c>
      <c r="P170" s="95">
        <v>5.1881999999999998E-2</v>
      </c>
      <c r="Q170" s="85"/>
      <c r="R170" s="95">
        <v>4.1478000000000001E-2</v>
      </c>
      <c r="S170" s="95">
        <v>9.7616999999999995E-2</v>
      </c>
      <c r="T170" s="85"/>
      <c r="U170" s="84"/>
      <c r="V170" s="81">
        <f t="shared" si="18"/>
        <v>60201.781796675801</v>
      </c>
      <c r="W170" s="81">
        <f t="shared" si="19"/>
        <v>64281.29200773569</v>
      </c>
      <c r="X170" s="81">
        <f t="shared" si="20"/>
        <v>4079.5102110598891</v>
      </c>
      <c r="Y170" s="82">
        <f t="shared" si="21"/>
        <v>6.7763944675889143E-2</v>
      </c>
      <c r="Z170" s="84"/>
      <c r="AA170" s="83">
        <f t="shared" si="22"/>
        <v>4079.5102110598891</v>
      </c>
    </row>
    <row r="171" spans="1:27" s="87" customFormat="1" ht="14" x14ac:dyDescent="0.3">
      <c r="A171" s="75" t="s">
        <v>139</v>
      </c>
      <c r="B171" s="13">
        <v>765</v>
      </c>
      <c r="C171" s="13"/>
      <c r="D171" s="76">
        <v>1.2567E-2</v>
      </c>
      <c r="E171" s="76">
        <v>4.4990000000000002E-2</v>
      </c>
      <c r="F171" s="77"/>
      <c r="G171" s="78">
        <v>2.0270000000000002E-3</v>
      </c>
      <c r="H171" s="79">
        <v>1.8151E-2</v>
      </c>
      <c r="I171" s="80"/>
      <c r="J171" s="90"/>
      <c r="K171" s="91"/>
      <c r="L171" s="92" t="s">
        <v>139</v>
      </c>
      <c r="M171" s="93">
        <v>765</v>
      </c>
      <c r="N171" s="94"/>
      <c r="O171" s="95">
        <v>9.19E-4</v>
      </c>
      <c r="P171" s="95">
        <v>6.326E-3</v>
      </c>
      <c r="Q171" s="85"/>
      <c r="R171" s="95">
        <v>3.2940000000000001E-3</v>
      </c>
      <c r="S171" s="95">
        <v>1.4023000000000001E-2</v>
      </c>
      <c r="T171" s="85"/>
      <c r="U171" s="84"/>
      <c r="V171" s="81">
        <f t="shared" si="18"/>
        <v>24199.682003195099</v>
      </c>
      <c r="W171" s="81">
        <f t="shared" si="19"/>
        <v>7263.8097094998993</v>
      </c>
      <c r="X171" s="81">
        <f t="shared" si="20"/>
        <v>-16935.8722936952</v>
      </c>
      <c r="Y171" s="82">
        <f t="shared" si="21"/>
        <v>-0.69983862975799216</v>
      </c>
      <c r="Z171" s="84"/>
      <c r="AA171" s="83">
        <f t="shared" si="22"/>
        <v>16935.8722936952</v>
      </c>
    </row>
    <row r="172" spans="1:27" s="87" customFormat="1" ht="14" x14ac:dyDescent="0.3">
      <c r="A172" s="75" t="s">
        <v>140</v>
      </c>
      <c r="B172" s="13">
        <v>766</v>
      </c>
      <c r="C172" s="13"/>
      <c r="D172" s="76">
        <v>6.7630999999999997E-2</v>
      </c>
      <c r="E172" s="76">
        <v>0.17108000000000001</v>
      </c>
      <c r="F172" s="77"/>
      <c r="G172" s="78">
        <v>0.10581599999999999</v>
      </c>
      <c r="H172" s="79">
        <v>0.197966</v>
      </c>
      <c r="I172" s="80"/>
      <c r="J172" s="90"/>
      <c r="K172" s="91"/>
      <c r="L172" s="92" t="s">
        <v>140</v>
      </c>
      <c r="M172" s="93">
        <v>766</v>
      </c>
      <c r="N172" s="94"/>
      <c r="O172" s="95">
        <v>3.8951E-2</v>
      </c>
      <c r="P172" s="95">
        <v>0.12515799999999999</v>
      </c>
      <c r="Q172" s="85"/>
      <c r="R172" s="95">
        <v>0.122179</v>
      </c>
      <c r="S172" s="95">
        <v>0.20216899999999999</v>
      </c>
      <c r="T172" s="85"/>
      <c r="U172" s="84"/>
      <c r="V172" s="81">
        <f t="shared" si="18"/>
        <v>159444.50168038599</v>
      </c>
      <c r="W172" s="81">
        <f t="shared" si="19"/>
        <v>138400.4528980449</v>
      </c>
      <c r="X172" s="81">
        <f t="shared" si="20"/>
        <v>-21044.048782341095</v>
      </c>
      <c r="Y172" s="82">
        <f t="shared" si="21"/>
        <v>-0.13198353383501979</v>
      </c>
      <c r="Z172" s="84"/>
      <c r="AA172" s="83">
        <f t="shared" si="22"/>
        <v>21044.048782341095</v>
      </c>
    </row>
    <row r="173" spans="1:27" s="87" customFormat="1" ht="14" x14ac:dyDescent="0.3">
      <c r="A173" s="75" t="s">
        <v>271</v>
      </c>
      <c r="B173" s="13">
        <v>767</v>
      </c>
      <c r="C173" s="13"/>
      <c r="D173" s="76"/>
      <c r="E173" s="76"/>
      <c r="F173" s="77"/>
      <c r="G173" s="78"/>
      <c r="H173" s="79"/>
      <c r="I173" s="80"/>
      <c r="J173" s="90"/>
      <c r="K173" s="91"/>
      <c r="L173" s="92" t="s">
        <v>271</v>
      </c>
      <c r="M173" s="93">
        <v>767</v>
      </c>
      <c r="N173" s="94"/>
      <c r="O173" s="95">
        <v>4.0000000000000002E-4</v>
      </c>
      <c r="P173" s="95">
        <v>4.0000000000000002E-4</v>
      </c>
      <c r="Q173" s="95">
        <v>4.0000000000000002E-4</v>
      </c>
      <c r="R173" s="95">
        <v>4.0000000000000002E-4</v>
      </c>
      <c r="S173" s="95">
        <v>4.0000000000000002E-4</v>
      </c>
      <c r="T173" s="95">
        <v>4.0000000000000002E-4</v>
      </c>
      <c r="U173" s="84"/>
      <c r="V173" s="81">
        <f t="shared" ref="V173:V236" si="23">SUMPRODUCT($D$3:$I$3,D173:I173)/100</f>
        <v>0</v>
      </c>
      <c r="W173" s="81">
        <f t="shared" ref="W173:W236" si="24">SUMPRODUCT($D$3:$I$3,O173:T173)/100</f>
        <v>484.47006911999995</v>
      </c>
      <c r="X173" s="81">
        <f t="shared" ref="X173:X236" si="25">W173-V173</f>
        <v>484.47006911999995</v>
      </c>
      <c r="Y173" s="82" t="str">
        <f t="shared" ref="Y173:Y236" si="26">IF(V173&gt;0,X173/V173,"")</f>
        <v/>
      </c>
      <c r="Z173" s="84"/>
      <c r="AA173" s="83">
        <f t="shared" si="22"/>
        <v>484.47006911999995</v>
      </c>
    </row>
    <row r="174" spans="1:27" s="87" customFormat="1" ht="14" x14ac:dyDescent="0.3">
      <c r="A174" s="75" t="s">
        <v>141</v>
      </c>
      <c r="B174" s="13">
        <v>772</v>
      </c>
      <c r="C174" s="13"/>
      <c r="D174" s="76">
        <v>1.7396999999999999E-2</v>
      </c>
      <c r="E174" s="76">
        <v>9.1120999999999994E-2</v>
      </c>
      <c r="F174" s="77"/>
      <c r="G174" s="78">
        <v>3.3868000000000002E-2</v>
      </c>
      <c r="H174" s="79">
        <v>5.1469000000000001E-2</v>
      </c>
      <c r="I174" s="80"/>
      <c r="J174" s="90"/>
      <c r="K174" s="91"/>
      <c r="L174" s="92" t="s">
        <v>141</v>
      </c>
      <c r="M174" s="93">
        <v>772</v>
      </c>
      <c r="N174" s="94"/>
      <c r="O174" s="95">
        <v>1.7648E-2</v>
      </c>
      <c r="P174" s="95">
        <v>4.7209000000000001E-2</v>
      </c>
      <c r="Q174" s="85"/>
      <c r="R174" s="95">
        <v>3.0116E-2</v>
      </c>
      <c r="S174" s="95">
        <v>5.2735999999999998E-2</v>
      </c>
      <c r="T174" s="85"/>
      <c r="U174" s="84"/>
      <c r="V174" s="81">
        <f t="shared" si="23"/>
        <v>55452.733506405195</v>
      </c>
      <c r="W174" s="81">
        <f t="shared" si="24"/>
        <v>43105.306709721692</v>
      </c>
      <c r="X174" s="81">
        <f t="shared" si="25"/>
        <v>-12347.426796683503</v>
      </c>
      <c r="Y174" s="82">
        <f t="shared" si="26"/>
        <v>-0.22266579149353</v>
      </c>
      <c r="Z174" s="84"/>
      <c r="AA174" s="83">
        <f t="shared" si="22"/>
        <v>12347.426796683503</v>
      </c>
    </row>
    <row r="175" spans="1:27" s="87" customFormat="1" ht="14" x14ac:dyDescent="0.3">
      <c r="A175" s="75" t="s">
        <v>142</v>
      </c>
      <c r="B175" s="13">
        <v>773</v>
      </c>
      <c r="C175" s="13">
        <v>490</v>
      </c>
      <c r="D175" s="76"/>
      <c r="E175" s="76"/>
      <c r="F175" s="77"/>
      <c r="G175" s="78"/>
      <c r="H175" s="79"/>
      <c r="I175" s="80"/>
      <c r="J175" s="90"/>
      <c r="K175" s="91"/>
      <c r="L175" s="92" t="s">
        <v>142</v>
      </c>
      <c r="M175" s="93">
        <v>773</v>
      </c>
      <c r="N175" s="93">
        <v>490</v>
      </c>
      <c r="O175" s="95">
        <v>0</v>
      </c>
      <c r="P175" s="95">
        <v>0</v>
      </c>
      <c r="Q175" s="85"/>
      <c r="R175" s="95">
        <v>0</v>
      </c>
      <c r="S175" s="95">
        <v>0</v>
      </c>
      <c r="T175" s="85"/>
      <c r="U175" s="84"/>
      <c r="V175" s="81">
        <f t="shared" si="23"/>
        <v>0</v>
      </c>
      <c r="W175" s="81">
        <f t="shared" si="24"/>
        <v>0</v>
      </c>
      <c r="X175" s="81">
        <f t="shared" si="25"/>
        <v>0</v>
      </c>
      <c r="Y175" s="82" t="str">
        <f t="shared" si="26"/>
        <v/>
      </c>
      <c r="Z175" s="84"/>
      <c r="AA175" s="83">
        <f t="shared" si="22"/>
        <v>0</v>
      </c>
    </row>
    <row r="176" spans="1:27" s="87" customFormat="1" ht="14" x14ac:dyDescent="0.3">
      <c r="A176" s="75" t="s">
        <v>143</v>
      </c>
      <c r="B176" s="13">
        <v>777</v>
      </c>
      <c r="C176" s="13"/>
      <c r="D176" s="76">
        <v>8.6390000000000008E-3</v>
      </c>
      <c r="E176" s="76">
        <v>1.1440000000000001E-3</v>
      </c>
      <c r="F176" s="77"/>
      <c r="G176" s="78">
        <v>1.232E-3</v>
      </c>
      <c r="H176" s="79">
        <v>2.042E-3</v>
      </c>
      <c r="I176" s="80"/>
      <c r="J176" s="90"/>
      <c r="K176" s="91"/>
      <c r="L176" s="92" t="s">
        <v>143</v>
      </c>
      <c r="M176" s="93">
        <v>777</v>
      </c>
      <c r="N176" s="94"/>
      <c r="O176" s="95">
        <v>6.2290000000000002E-3</v>
      </c>
      <c r="P176" s="95">
        <v>1.255E-3</v>
      </c>
      <c r="Q176" s="85"/>
      <c r="R176" s="95">
        <v>4.2729999999999999E-3</v>
      </c>
      <c r="S176" s="95">
        <v>1.5269999999999999E-3</v>
      </c>
      <c r="T176" s="85"/>
      <c r="U176" s="84"/>
      <c r="V176" s="81">
        <f t="shared" si="23"/>
        <v>4954.9011926751991</v>
      </c>
      <c r="W176" s="81">
        <f t="shared" si="24"/>
        <v>4300.9968552395994</v>
      </c>
      <c r="X176" s="81">
        <f t="shared" si="25"/>
        <v>-653.9043374355997</v>
      </c>
      <c r="Y176" s="82">
        <f t="shared" si="26"/>
        <v>-0.13197121637910006</v>
      </c>
      <c r="Z176" s="84"/>
      <c r="AA176" s="83">
        <f t="shared" si="22"/>
        <v>653.9043374355997</v>
      </c>
    </row>
    <row r="177" spans="1:27" s="87" customFormat="1" ht="14" x14ac:dyDescent="0.3">
      <c r="A177" s="75" t="s">
        <v>144</v>
      </c>
      <c r="B177" s="13">
        <v>787</v>
      </c>
      <c r="C177" s="13"/>
      <c r="D177" s="76">
        <v>1.5858000000000001E-2</v>
      </c>
      <c r="E177" s="76">
        <v>0.100997</v>
      </c>
      <c r="F177" s="77"/>
      <c r="G177" s="78">
        <v>4.6189999999999998E-3</v>
      </c>
      <c r="H177" s="79">
        <v>3.0355E-2</v>
      </c>
      <c r="I177" s="80"/>
      <c r="J177" s="90"/>
      <c r="K177" s="91"/>
      <c r="L177" s="92" t="s">
        <v>144</v>
      </c>
      <c r="M177" s="93">
        <v>787</v>
      </c>
      <c r="N177" s="94"/>
      <c r="O177" s="95">
        <v>5.8739999999999999E-3</v>
      </c>
      <c r="P177" s="95">
        <v>8.6684999999999998E-2</v>
      </c>
      <c r="Q177" s="85"/>
      <c r="R177" s="95">
        <v>5.1489999999999999E-3</v>
      </c>
      <c r="S177" s="95">
        <v>3.6505999999999997E-2</v>
      </c>
      <c r="T177" s="85"/>
      <c r="U177" s="84"/>
      <c r="V177" s="81">
        <f t="shared" si="23"/>
        <v>45601.256071572003</v>
      </c>
      <c r="W177" s="81">
        <f t="shared" si="24"/>
        <v>39352.931520292295</v>
      </c>
      <c r="X177" s="81">
        <f t="shared" si="25"/>
        <v>-6248.3245512797075</v>
      </c>
      <c r="Y177" s="82">
        <f t="shared" si="26"/>
        <v>-0.13702088691313344</v>
      </c>
      <c r="Z177" s="84"/>
      <c r="AA177" s="83">
        <f t="shared" si="22"/>
        <v>6248.3245512797075</v>
      </c>
    </row>
    <row r="178" spans="1:27" s="87" customFormat="1" ht="14" x14ac:dyDescent="0.3">
      <c r="A178" s="75" t="s">
        <v>145</v>
      </c>
      <c r="B178" s="13">
        <v>791</v>
      </c>
      <c r="C178" s="13"/>
      <c r="D178" s="76">
        <v>2.5881000000000001E-2</v>
      </c>
      <c r="E178" s="76">
        <v>8.8880000000000001E-2</v>
      </c>
      <c r="F178" s="77"/>
      <c r="G178" s="78">
        <v>2.6513999999999999E-2</v>
      </c>
      <c r="H178" s="79">
        <v>0.150418</v>
      </c>
      <c r="I178" s="80"/>
      <c r="J178" s="90"/>
      <c r="K178" s="91"/>
      <c r="L178" s="92" t="s">
        <v>145</v>
      </c>
      <c r="M178" s="93">
        <v>791</v>
      </c>
      <c r="N178" s="94"/>
      <c r="O178" s="95">
        <v>2.9881999999999999E-2</v>
      </c>
      <c r="P178" s="95">
        <v>0.100163</v>
      </c>
      <c r="Q178" s="85"/>
      <c r="R178" s="95">
        <v>2.7536000000000001E-2</v>
      </c>
      <c r="S178" s="95">
        <v>0.14468700000000001</v>
      </c>
      <c r="T178" s="85"/>
      <c r="U178" s="84"/>
      <c r="V178" s="81">
        <f t="shared" si="23"/>
        <v>89199.2645029876</v>
      </c>
      <c r="W178" s="81">
        <f t="shared" si="24"/>
        <v>92406.535439401792</v>
      </c>
      <c r="X178" s="81">
        <f t="shared" si="25"/>
        <v>3207.270936414192</v>
      </c>
      <c r="Y178" s="82">
        <f t="shared" si="26"/>
        <v>3.5956248678561349E-2</v>
      </c>
      <c r="Z178" s="84"/>
      <c r="AA178" s="83">
        <f t="shared" si="22"/>
        <v>3207.270936414192</v>
      </c>
    </row>
    <row r="179" spans="1:27" s="87" customFormat="1" ht="14" x14ac:dyDescent="0.3">
      <c r="A179" s="75" t="s">
        <v>146</v>
      </c>
      <c r="B179" s="13">
        <v>792</v>
      </c>
      <c r="C179" s="13"/>
      <c r="D179" s="76">
        <v>4.875E-3</v>
      </c>
      <c r="E179" s="76">
        <v>0.10723199999999999</v>
      </c>
      <c r="F179" s="77"/>
      <c r="G179" s="78">
        <v>6.3829999999999998E-3</v>
      </c>
      <c r="H179" s="79">
        <v>8.2322000000000006E-2</v>
      </c>
      <c r="I179" s="80"/>
      <c r="J179" s="90"/>
      <c r="K179" s="91"/>
      <c r="L179" s="92" t="s">
        <v>146</v>
      </c>
      <c r="M179" s="93">
        <v>792</v>
      </c>
      <c r="N179" s="94"/>
      <c r="O179" s="95">
        <v>7.9690000000000004E-3</v>
      </c>
      <c r="P179" s="95">
        <v>4.4747000000000002E-2</v>
      </c>
      <c r="Q179" s="85"/>
      <c r="R179" s="95">
        <v>7.9819999999999995E-3</v>
      </c>
      <c r="S179" s="95">
        <v>5.8084999999999998E-2</v>
      </c>
      <c r="T179" s="85"/>
      <c r="U179" s="84"/>
      <c r="V179" s="81">
        <f t="shared" si="23"/>
        <v>59644.982602071192</v>
      </c>
      <c r="W179" s="81">
        <f t="shared" si="24"/>
        <v>36067.962421063799</v>
      </c>
      <c r="X179" s="81">
        <f t="shared" si="25"/>
        <v>-23577.020181007392</v>
      </c>
      <c r="Y179" s="82">
        <f t="shared" si="26"/>
        <v>-0.39528924567392987</v>
      </c>
      <c r="Z179" s="84"/>
      <c r="AA179" s="83">
        <f t="shared" si="22"/>
        <v>23577.020181007392</v>
      </c>
    </row>
    <row r="180" spans="1:27" s="87" customFormat="1" ht="14" x14ac:dyDescent="0.3">
      <c r="A180" s="75" t="s">
        <v>147</v>
      </c>
      <c r="B180" s="13">
        <v>793</v>
      </c>
      <c r="C180" s="13"/>
      <c r="D180" s="76">
        <v>0.188389</v>
      </c>
      <c r="E180" s="76">
        <v>0.27689999999999998</v>
      </c>
      <c r="F180" s="77"/>
      <c r="G180" s="78">
        <v>0.19799800000000001</v>
      </c>
      <c r="H180" s="79">
        <v>0.33441700000000002</v>
      </c>
      <c r="I180" s="80"/>
      <c r="J180" s="90"/>
      <c r="K180" s="91"/>
      <c r="L180" s="92" t="s">
        <v>147</v>
      </c>
      <c r="M180" s="93">
        <v>793</v>
      </c>
      <c r="N180" s="94"/>
      <c r="O180" s="95">
        <v>0.112788</v>
      </c>
      <c r="P180" s="95">
        <v>0.53501200000000004</v>
      </c>
      <c r="Q180" s="85"/>
      <c r="R180" s="95">
        <v>0.19158900000000001</v>
      </c>
      <c r="S180" s="95">
        <v>0.38994499999999999</v>
      </c>
      <c r="T180" s="85"/>
      <c r="U180" s="84"/>
      <c r="V180" s="81">
        <f t="shared" si="23"/>
        <v>301627.9872085891</v>
      </c>
      <c r="W180" s="81">
        <f t="shared" si="24"/>
        <v>357294.95177705446</v>
      </c>
      <c r="X180" s="81">
        <f t="shared" si="25"/>
        <v>55666.964568465366</v>
      </c>
      <c r="Y180" s="82">
        <f t="shared" si="26"/>
        <v>0.18455503775904322</v>
      </c>
      <c r="Z180" s="84"/>
      <c r="AA180" s="83">
        <f t="shared" si="22"/>
        <v>55666.964568465366</v>
      </c>
    </row>
    <row r="181" spans="1:27" s="87" customFormat="1" ht="14" x14ac:dyDescent="0.3">
      <c r="A181" s="75" t="s">
        <v>148</v>
      </c>
      <c r="B181" s="13">
        <v>796</v>
      </c>
      <c r="C181" s="13"/>
      <c r="D181" s="76">
        <v>4.0000000000000002E-4</v>
      </c>
      <c r="E181" s="76">
        <v>5.3410000000000003E-3</v>
      </c>
      <c r="F181" s="77"/>
      <c r="G181" s="78">
        <v>3.539E-3</v>
      </c>
      <c r="H181" s="79">
        <v>5.4489999999999999E-3</v>
      </c>
      <c r="I181" s="80"/>
      <c r="J181" s="90"/>
      <c r="K181" s="91"/>
      <c r="L181" s="92" t="s">
        <v>148</v>
      </c>
      <c r="M181" s="93">
        <v>796</v>
      </c>
      <c r="N181" s="94"/>
      <c r="O181" s="95">
        <v>4.0000000000000002E-4</v>
      </c>
      <c r="P181" s="95">
        <v>4.0000000000000002E-4</v>
      </c>
      <c r="Q181" s="85"/>
      <c r="R181" s="95">
        <v>4.0000000000000002E-4</v>
      </c>
      <c r="S181" s="95">
        <v>3.9699999999999996E-3</v>
      </c>
      <c r="T181" s="85"/>
      <c r="U181" s="84"/>
      <c r="V181" s="81">
        <f t="shared" si="23"/>
        <v>4037.3790073258001</v>
      </c>
      <c r="W181" s="81">
        <f t="shared" si="24"/>
        <v>1637.5385532329997</v>
      </c>
      <c r="X181" s="81">
        <f t="shared" si="25"/>
        <v>-2399.8404540928004</v>
      </c>
      <c r="Y181" s="82">
        <f t="shared" si="26"/>
        <v>-0.59440554125295253</v>
      </c>
      <c r="Z181" s="84"/>
      <c r="AA181" s="83">
        <f t="shared" si="22"/>
        <v>2399.8404540928004</v>
      </c>
    </row>
    <row r="182" spans="1:27" s="87" customFormat="1" ht="14" x14ac:dyDescent="0.3">
      <c r="A182" s="75" t="s">
        <v>149</v>
      </c>
      <c r="B182" s="13">
        <v>797</v>
      </c>
      <c r="C182" s="13"/>
      <c r="D182" s="76">
        <v>2.4570000000000002E-2</v>
      </c>
      <c r="E182" s="76">
        <v>1.6868999999999999E-2</v>
      </c>
      <c r="F182" s="77"/>
      <c r="G182" s="78">
        <v>2.9856000000000001E-2</v>
      </c>
      <c r="H182" s="79">
        <v>5.7138000000000001E-2</v>
      </c>
      <c r="I182" s="80"/>
      <c r="J182" s="90"/>
      <c r="K182" s="91"/>
      <c r="L182" s="92" t="s">
        <v>149</v>
      </c>
      <c r="M182" s="93">
        <v>797</v>
      </c>
      <c r="N182" s="94"/>
      <c r="O182" s="95">
        <v>2.2034999999999999E-2</v>
      </c>
      <c r="P182" s="95">
        <v>4.0000000000000002E-4</v>
      </c>
      <c r="Q182" s="85"/>
      <c r="R182" s="95">
        <v>4.7026999999999999E-2</v>
      </c>
      <c r="S182" s="95">
        <v>4.2408000000000001E-2</v>
      </c>
      <c r="T182" s="85"/>
      <c r="U182" s="84"/>
      <c r="V182" s="81">
        <f t="shared" si="23"/>
        <v>39059.351552407497</v>
      </c>
      <c r="W182" s="81">
        <f t="shared" si="24"/>
        <v>31616.904886077402</v>
      </c>
      <c r="X182" s="81">
        <f t="shared" si="25"/>
        <v>-7442.4466663300955</v>
      </c>
      <c r="Y182" s="82">
        <f t="shared" si="26"/>
        <v>-0.1905419923918672</v>
      </c>
      <c r="Z182" s="84"/>
      <c r="AA182" s="83">
        <f t="shared" si="22"/>
        <v>7442.4466663300955</v>
      </c>
    </row>
    <row r="183" spans="1:27" s="87" customFormat="1" ht="14" x14ac:dyDescent="0.3">
      <c r="A183" s="75" t="s">
        <v>150</v>
      </c>
      <c r="B183" s="13">
        <v>799</v>
      </c>
      <c r="C183" s="13"/>
      <c r="D183" s="76">
        <v>9.3449999999999991E-3</v>
      </c>
      <c r="E183" s="76">
        <v>2.7910000000000001E-2</v>
      </c>
      <c r="F183" s="77"/>
      <c r="G183" s="78">
        <v>2.5478000000000001E-2</v>
      </c>
      <c r="H183" s="79">
        <v>5.5280999999999997E-2</v>
      </c>
      <c r="I183" s="80"/>
      <c r="J183" s="90"/>
      <c r="K183" s="91"/>
      <c r="L183" s="92" t="s">
        <v>150</v>
      </c>
      <c r="M183" s="93">
        <v>799</v>
      </c>
      <c r="N183" s="94"/>
      <c r="O183" s="95">
        <v>1.2956000000000001E-2</v>
      </c>
      <c r="P183" s="95">
        <v>3.4819000000000003E-2</v>
      </c>
      <c r="Q183" s="85"/>
      <c r="R183" s="95">
        <v>9.5409999999999991E-3</v>
      </c>
      <c r="S183" s="95">
        <v>5.9013999999999997E-2</v>
      </c>
      <c r="T183" s="85"/>
      <c r="U183" s="84"/>
      <c r="V183" s="81">
        <f t="shared" si="23"/>
        <v>34135.054468263697</v>
      </c>
      <c r="W183" s="81">
        <f t="shared" si="24"/>
        <v>36051.300027372905</v>
      </c>
      <c r="X183" s="81">
        <f t="shared" si="25"/>
        <v>1916.2455591092075</v>
      </c>
      <c r="Y183" s="82">
        <f t="shared" si="26"/>
        <v>5.613717596058896E-2</v>
      </c>
      <c r="Z183" s="84"/>
      <c r="AA183" s="83">
        <f t="shared" si="22"/>
        <v>1916.2455591092075</v>
      </c>
    </row>
    <row r="184" spans="1:27" s="87" customFormat="1" ht="14" x14ac:dyDescent="0.3">
      <c r="A184" s="75" t="s">
        <v>151</v>
      </c>
      <c r="B184" s="13">
        <v>801</v>
      </c>
      <c r="C184" s="13"/>
      <c r="D184" s="76">
        <v>2.1236269999999999</v>
      </c>
      <c r="E184" s="76">
        <v>5.909027</v>
      </c>
      <c r="F184" s="77"/>
      <c r="G184" s="78">
        <v>2.8457460000000001</v>
      </c>
      <c r="H184" s="79">
        <v>6.6067080000000002</v>
      </c>
      <c r="I184" s="80"/>
      <c r="J184" s="90"/>
      <c r="K184" s="91"/>
      <c r="L184" s="92" t="s">
        <v>151</v>
      </c>
      <c r="M184" s="93">
        <v>801</v>
      </c>
      <c r="N184" s="94"/>
      <c r="O184" s="95">
        <v>1.8852150000000001</v>
      </c>
      <c r="P184" s="95">
        <v>5.9666249999999996</v>
      </c>
      <c r="Q184" s="85"/>
      <c r="R184" s="95">
        <v>2.724367</v>
      </c>
      <c r="S184" s="95">
        <v>6.8296469999999996</v>
      </c>
      <c r="T184" s="85"/>
      <c r="U184" s="84"/>
      <c r="V184" s="81">
        <f t="shared" si="23"/>
        <v>5198791.5236782432</v>
      </c>
      <c r="W184" s="81">
        <f t="shared" si="24"/>
        <v>5161794.3324122289</v>
      </c>
      <c r="X184" s="81">
        <f t="shared" si="25"/>
        <v>-36997.191266014241</v>
      </c>
      <c r="Y184" s="82">
        <f t="shared" si="26"/>
        <v>-7.1164983434146307E-3</v>
      </c>
      <c r="Z184" s="84"/>
      <c r="AA184" s="83">
        <f t="shared" si="22"/>
        <v>36997.191266014241</v>
      </c>
    </row>
    <row r="185" spans="1:27" s="87" customFormat="1" ht="14" x14ac:dyDescent="0.3">
      <c r="A185" s="75" t="s">
        <v>215</v>
      </c>
      <c r="B185" s="13">
        <v>802</v>
      </c>
      <c r="C185" s="13"/>
      <c r="D185" s="76">
        <v>2.2841E-2</v>
      </c>
      <c r="E185" s="76">
        <v>7.0025000000000004E-2</v>
      </c>
      <c r="F185" s="77"/>
      <c r="G185" s="78">
        <v>7.4788999999999994E-2</v>
      </c>
      <c r="H185" s="79">
        <v>6.8574999999999997E-2</v>
      </c>
      <c r="I185" s="80"/>
      <c r="J185" s="90"/>
      <c r="K185" s="91"/>
      <c r="L185" s="92" t="s">
        <v>215</v>
      </c>
      <c r="M185" s="93">
        <v>802</v>
      </c>
      <c r="N185" s="94"/>
      <c r="O185" s="95">
        <v>4.0919999999999998E-2</v>
      </c>
      <c r="P185" s="95">
        <v>0.12460400000000001</v>
      </c>
      <c r="Q185" s="85"/>
      <c r="R185" s="95">
        <v>0.144538</v>
      </c>
      <c r="S185" s="95">
        <v>0.193104</v>
      </c>
      <c r="T185" s="85"/>
      <c r="U185" s="84"/>
      <c r="V185" s="81">
        <f t="shared" si="23"/>
        <v>64628.598092897402</v>
      </c>
      <c r="W185" s="81">
        <f t="shared" si="24"/>
        <v>140080.6659192956</v>
      </c>
      <c r="X185" s="81">
        <f t="shared" si="25"/>
        <v>75452.067826398197</v>
      </c>
      <c r="Y185" s="82">
        <f t="shared" si="26"/>
        <v>1.1674718321747146</v>
      </c>
      <c r="Z185" s="84"/>
      <c r="AA185" s="83">
        <f t="shared" si="22"/>
        <v>75452.067826398197</v>
      </c>
    </row>
    <row r="186" spans="1:27" s="87" customFormat="1" ht="14" x14ac:dyDescent="0.3">
      <c r="A186" s="75" t="s">
        <v>6</v>
      </c>
      <c r="B186" s="13">
        <v>805</v>
      </c>
      <c r="C186" s="13"/>
      <c r="D186" s="76">
        <v>2.5230000000000001E-3</v>
      </c>
      <c r="E186" s="76">
        <v>3.4874000000000002E-2</v>
      </c>
      <c r="F186" s="77"/>
      <c r="G186" s="78">
        <v>1.0439E-2</v>
      </c>
      <c r="H186" s="79">
        <v>3.2238999999999997E-2</v>
      </c>
      <c r="I186" s="80"/>
      <c r="J186" s="90"/>
      <c r="K186" s="91"/>
      <c r="L186" s="92" t="s">
        <v>6</v>
      </c>
      <c r="M186" s="93">
        <v>805</v>
      </c>
      <c r="N186" s="94"/>
      <c r="O186" s="95">
        <v>9.1280000000000007E-3</v>
      </c>
      <c r="P186" s="95">
        <v>2.4596E-2</v>
      </c>
      <c r="Q186" s="85"/>
      <c r="R186" s="95">
        <v>1.0333E-2</v>
      </c>
      <c r="S186" s="95">
        <v>3.3715000000000002E-2</v>
      </c>
      <c r="T186" s="85"/>
      <c r="U186" s="84"/>
      <c r="V186" s="81">
        <f t="shared" si="23"/>
        <v>23032.065387218696</v>
      </c>
      <c r="W186" s="81">
        <f t="shared" si="24"/>
        <v>23508.585228409098</v>
      </c>
      <c r="X186" s="81">
        <f t="shared" si="25"/>
        <v>476.51984119040208</v>
      </c>
      <c r="Y186" s="82">
        <f t="shared" si="26"/>
        <v>2.0689409880489472E-2</v>
      </c>
      <c r="Z186" s="84"/>
      <c r="AA186" s="83">
        <f t="shared" si="22"/>
        <v>476.51984119040208</v>
      </c>
    </row>
    <row r="187" spans="1:27" s="87" customFormat="1" ht="14" x14ac:dyDescent="0.3">
      <c r="A187" s="75" t="s">
        <v>152</v>
      </c>
      <c r="B187" s="13">
        <v>807</v>
      </c>
      <c r="C187" s="13">
        <v>490</v>
      </c>
      <c r="D187" s="76"/>
      <c r="E187" s="76"/>
      <c r="F187" s="77"/>
      <c r="G187" s="78"/>
      <c r="H187" s="79"/>
      <c r="I187" s="80"/>
      <c r="J187" s="90"/>
      <c r="K187" s="91"/>
      <c r="L187" s="92" t="s">
        <v>152</v>
      </c>
      <c r="M187" s="93">
        <v>807</v>
      </c>
      <c r="N187" s="93">
        <v>490</v>
      </c>
      <c r="O187" s="95">
        <v>0</v>
      </c>
      <c r="P187" s="95">
        <v>0</v>
      </c>
      <c r="Q187" s="85"/>
      <c r="R187" s="95">
        <v>0</v>
      </c>
      <c r="S187" s="95">
        <v>0</v>
      </c>
      <c r="T187" s="85"/>
      <c r="U187" s="84"/>
      <c r="V187" s="81">
        <f t="shared" si="23"/>
        <v>0</v>
      </c>
      <c r="W187" s="81">
        <f t="shared" si="24"/>
        <v>0</v>
      </c>
      <c r="X187" s="81">
        <f t="shared" si="25"/>
        <v>0</v>
      </c>
      <c r="Y187" s="82" t="str">
        <f t="shared" si="26"/>
        <v/>
      </c>
      <c r="Z187" s="84"/>
      <c r="AA187" s="83">
        <f t="shared" si="22"/>
        <v>0</v>
      </c>
    </row>
    <row r="188" spans="1:27" s="87" customFormat="1" ht="14" x14ac:dyDescent="0.3">
      <c r="A188" s="75" t="s">
        <v>153</v>
      </c>
      <c r="B188" s="13">
        <v>810</v>
      </c>
      <c r="C188" s="13"/>
      <c r="D188" s="76">
        <v>5.6449999999999998E-3</v>
      </c>
      <c r="E188" s="76">
        <v>4.1050000000000001E-3</v>
      </c>
      <c r="F188" s="77"/>
      <c r="G188" s="78">
        <v>5.274E-3</v>
      </c>
      <c r="H188" s="79">
        <v>1.4064999999999999E-2</v>
      </c>
      <c r="I188" s="80"/>
      <c r="J188" s="90"/>
      <c r="K188" s="91"/>
      <c r="L188" s="92" t="s">
        <v>153</v>
      </c>
      <c r="M188" s="93">
        <v>810</v>
      </c>
      <c r="N188" s="94"/>
      <c r="O188" s="95">
        <v>1.0020000000000001E-3</v>
      </c>
      <c r="P188" s="95">
        <v>4.0000000000000002E-4</v>
      </c>
      <c r="Q188" s="85"/>
      <c r="R188" s="95">
        <v>7.7850000000000003E-3</v>
      </c>
      <c r="S188" s="95">
        <v>3.2055E-2</v>
      </c>
      <c r="T188" s="85"/>
      <c r="U188" s="84"/>
      <c r="V188" s="81">
        <f t="shared" si="23"/>
        <v>9063.6240464623988</v>
      </c>
      <c r="W188" s="81">
        <f t="shared" si="24"/>
        <v>12260.5156394975</v>
      </c>
      <c r="X188" s="81">
        <f t="shared" si="25"/>
        <v>3196.8915930351013</v>
      </c>
      <c r="Y188" s="82">
        <f t="shared" si="26"/>
        <v>0.35271670323559728</v>
      </c>
      <c r="Z188" s="84"/>
      <c r="AA188" s="83">
        <f t="shared" si="22"/>
        <v>3196.8915930351013</v>
      </c>
    </row>
    <row r="189" spans="1:27" s="87" customFormat="1" ht="14" x14ac:dyDescent="0.3">
      <c r="A189" s="75" t="s">
        <v>154</v>
      </c>
      <c r="B189" s="13">
        <v>811</v>
      </c>
      <c r="C189" s="13"/>
      <c r="D189" s="76">
        <v>1.5862999999999999E-2</v>
      </c>
      <c r="E189" s="76">
        <v>3.7696E-2</v>
      </c>
      <c r="F189" s="77"/>
      <c r="G189" s="78">
        <v>5.0070000000000003E-2</v>
      </c>
      <c r="H189" s="79">
        <v>9.6682000000000004E-2</v>
      </c>
      <c r="I189" s="80"/>
      <c r="J189" s="90"/>
      <c r="K189" s="91"/>
      <c r="L189" s="92" t="s">
        <v>154</v>
      </c>
      <c r="M189" s="93">
        <v>811</v>
      </c>
      <c r="N189" s="94"/>
      <c r="O189" s="95">
        <v>3.2368000000000001E-2</v>
      </c>
      <c r="P189" s="95">
        <v>0.16503499999999999</v>
      </c>
      <c r="Q189" s="85"/>
      <c r="R189" s="95">
        <v>4.5358999999999997E-2</v>
      </c>
      <c r="S189" s="95">
        <v>0.12883500000000001</v>
      </c>
      <c r="T189" s="85"/>
      <c r="U189" s="84"/>
      <c r="V189" s="81">
        <f t="shared" si="23"/>
        <v>57361.420161725597</v>
      </c>
      <c r="W189" s="81">
        <f t="shared" si="24"/>
        <v>109520.7910503834</v>
      </c>
      <c r="X189" s="81">
        <f t="shared" si="25"/>
        <v>52159.370888657802</v>
      </c>
      <c r="Y189" s="82">
        <f t="shared" si="26"/>
        <v>0.90931100976229207</v>
      </c>
      <c r="Z189" s="84"/>
      <c r="AA189" s="83">
        <f t="shared" si="22"/>
        <v>52159.370888657802</v>
      </c>
    </row>
    <row r="190" spans="1:27" s="87" customFormat="1" ht="14" x14ac:dyDescent="0.3">
      <c r="A190" s="75" t="s">
        <v>155</v>
      </c>
      <c r="B190" s="13">
        <v>812</v>
      </c>
      <c r="C190" s="13"/>
      <c r="D190" s="76">
        <v>4.8197999999999998E-2</v>
      </c>
      <c r="E190" s="76">
        <v>0.13123399999999999</v>
      </c>
      <c r="F190" s="77"/>
      <c r="G190" s="78">
        <v>3.3981999999999998E-2</v>
      </c>
      <c r="H190" s="79">
        <v>0.177513</v>
      </c>
      <c r="I190" s="80"/>
      <c r="J190" s="90"/>
      <c r="K190" s="91"/>
      <c r="L190" s="92" t="s">
        <v>155</v>
      </c>
      <c r="M190" s="93">
        <v>812</v>
      </c>
      <c r="N190" s="94"/>
      <c r="O190" s="95">
        <v>2.5087000000000002E-2</v>
      </c>
      <c r="P190" s="95">
        <v>0.18945200000000001</v>
      </c>
      <c r="Q190" s="85"/>
      <c r="R190" s="95">
        <v>6.3283000000000006E-2</v>
      </c>
      <c r="S190" s="95">
        <v>0.18933800000000001</v>
      </c>
      <c r="T190" s="85"/>
      <c r="U190" s="84"/>
      <c r="V190" s="81">
        <f t="shared" si="23"/>
        <v>120750.86027984507</v>
      </c>
      <c r="W190" s="81">
        <f t="shared" si="24"/>
        <v>135811.72676624361</v>
      </c>
      <c r="X190" s="81">
        <f t="shared" si="25"/>
        <v>15060.866486398532</v>
      </c>
      <c r="Y190" s="82">
        <f t="shared" si="26"/>
        <v>0.12472678415287772</v>
      </c>
      <c r="Z190" s="84"/>
      <c r="AA190" s="83">
        <f t="shared" si="22"/>
        <v>15060.866486398532</v>
      </c>
    </row>
    <row r="191" spans="1:27" s="87" customFormat="1" ht="14" x14ac:dyDescent="0.3">
      <c r="A191" s="75" t="s">
        <v>156</v>
      </c>
      <c r="B191" s="13">
        <v>813</v>
      </c>
      <c r="C191" s="13"/>
      <c r="D191" s="76">
        <v>1.9271E-2</v>
      </c>
      <c r="E191" s="76">
        <v>0.13744000000000001</v>
      </c>
      <c r="F191" s="77"/>
      <c r="G191" s="78">
        <v>5.5909E-2</v>
      </c>
      <c r="H191" s="79">
        <v>0.10202700000000001</v>
      </c>
      <c r="I191" s="80"/>
      <c r="J191" s="90"/>
      <c r="K191" s="91"/>
      <c r="L191" s="92" t="s">
        <v>156</v>
      </c>
      <c r="M191" s="93">
        <v>813</v>
      </c>
      <c r="N191" s="94"/>
      <c r="O191" s="95">
        <v>2.7972E-2</v>
      </c>
      <c r="P191" s="95">
        <v>0.13595299999999999</v>
      </c>
      <c r="Q191" s="85"/>
      <c r="R191" s="95">
        <v>4.1659000000000002E-2</v>
      </c>
      <c r="S191" s="95">
        <v>9.4758999999999996E-2</v>
      </c>
      <c r="T191" s="85"/>
      <c r="U191" s="84"/>
      <c r="V191" s="81">
        <f t="shared" si="23"/>
        <v>89327.671676555692</v>
      </c>
      <c r="W191" s="81">
        <f t="shared" si="24"/>
        <v>87867.2183965484</v>
      </c>
      <c r="X191" s="81">
        <f t="shared" si="25"/>
        <v>-1460.4532800072921</v>
      </c>
      <c r="Y191" s="82">
        <f t="shared" si="26"/>
        <v>-1.6349393783545711E-2</v>
      </c>
      <c r="Z191" s="84"/>
      <c r="AA191" s="83">
        <f t="shared" si="22"/>
        <v>1460.4532800072921</v>
      </c>
    </row>
    <row r="192" spans="1:27" s="87" customFormat="1" ht="14" x14ac:dyDescent="0.3">
      <c r="A192" s="75" t="s">
        <v>157</v>
      </c>
      <c r="B192" s="13">
        <v>816</v>
      </c>
      <c r="C192" s="13"/>
      <c r="D192" s="76">
        <v>3.2895000000000001E-2</v>
      </c>
      <c r="E192" s="76">
        <v>0.109233</v>
      </c>
      <c r="F192" s="77"/>
      <c r="G192" s="78">
        <v>6.3676999999999997E-2</v>
      </c>
      <c r="H192" s="79">
        <v>0.200599</v>
      </c>
      <c r="I192" s="80"/>
      <c r="J192" s="90"/>
      <c r="K192" s="91"/>
      <c r="L192" s="92" t="s">
        <v>157</v>
      </c>
      <c r="M192" s="93">
        <v>816</v>
      </c>
      <c r="N192" s="94"/>
      <c r="O192" s="95">
        <v>2.2492999999999999E-2</v>
      </c>
      <c r="P192" s="95">
        <v>0.171931</v>
      </c>
      <c r="Q192" s="85"/>
      <c r="R192" s="95">
        <v>3.6623999999999997E-2</v>
      </c>
      <c r="S192" s="95">
        <v>0.19362099999999999</v>
      </c>
      <c r="T192" s="85"/>
      <c r="U192" s="84"/>
      <c r="V192" s="81">
        <f t="shared" si="23"/>
        <v>120611.2140047882</v>
      </c>
      <c r="W192" s="81">
        <f t="shared" si="24"/>
        <v>126537.7113008966</v>
      </c>
      <c r="X192" s="81">
        <f t="shared" si="25"/>
        <v>5926.4972961083986</v>
      </c>
      <c r="Y192" s="82">
        <f t="shared" si="26"/>
        <v>4.9137199596325426E-2</v>
      </c>
      <c r="Z192" s="84"/>
      <c r="AA192" s="83">
        <f t="shared" si="22"/>
        <v>5926.4972961083986</v>
      </c>
    </row>
    <row r="193" spans="1:27" s="87" customFormat="1" ht="14" x14ac:dyDescent="0.3">
      <c r="A193" s="75" t="s">
        <v>158</v>
      </c>
      <c r="B193" s="13">
        <v>817</v>
      </c>
      <c r="C193" s="13"/>
      <c r="D193" s="76">
        <v>3.0425000000000001E-2</v>
      </c>
      <c r="E193" s="76">
        <v>0.11978</v>
      </c>
      <c r="F193" s="77"/>
      <c r="G193" s="78">
        <v>9.0320999999999999E-2</v>
      </c>
      <c r="H193" s="79">
        <v>7.5565999999999994E-2</v>
      </c>
      <c r="I193" s="80"/>
      <c r="J193" s="90"/>
      <c r="K193" s="91"/>
      <c r="L193" s="92" t="s">
        <v>158</v>
      </c>
      <c r="M193" s="93">
        <v>817</v>
      </c>
      <c r="N193" s="94"/>
      <c r="O193" s="95">
        <v>2.3137999999999999E-2</v>
      </c>
      <c r="P193" s="95">
        <v>0.16248099999999999</v>
      </c>
      <c r="Q193" s="85"/>
      <c r="R193" s="95">
        <v>6.1483999999999997E-2</v>
      </c>
      <c r="S193" s="95">
        <v>9.8774000000000001E-2</v>
      </c>
      <c r="T193" s="85"/>
      <c r="U193" s="84"/>
      <c r="V193" s="81">
        <f t="shared" si="23"/>
        <v>86737.227241737986</v>
      </c>
      <c r="W193" s="81">
        <f t="shared" si="24"/>
        <v>97897.796175340278</v>
      </c>
      <c r="X193" s="81">
        <f t="shared" si="25"/>
        <v>11160.568933602292</v>
      </c>
      <c r="Y193" s="82">
        <f t="shared" si="26"/>
        <v>0.128671036514663</v>
      </c>
      <c r="Z193" s="84"/>
      <c r="AA193" s="83">
        <f t="shared" si="22"/>
        <v>11160.568933602292</v>
      </c>
    </row>
    <row r="194" spans="1:27" s="87" customFormat="1" ht="14" x14ac:dyDescent="0.3">
      <c r="A194" s="75" t="s">
        <v>159</v>
      </c>
      <c r="B194" s="13">
        <v>818</v>
      </c>
      <c r="C194" s="13"/>
      <c r="D194" s="76">
        <v>4.0000000000000002E-4</v>
      </c>
      <c r="E194" s="76">
        <v>4.0000000000000002E-4</v>
      </c>
      <c r="F194" s="77"/>
      <c r="G194" s="78">
        <v>9.41E-4</v>
      </c>
      <c r="H194" s="79">
        <v>4.2529999999999998E-3</v>
      </c>
      <c r="I194" s="80"/>
      <c r="J194" s="90"/>
      <c r="K194" s="91"/>
      <c r="L194" s="92" t="s">
        <v>159</v>
      </c>
      <c r="M194" s="93">
        <v>818</v>
      </c>
      <c r="N194" s="94"/>
      <c r="O194" s="95">
        <v>4.0000000000000002E-4</v>
      </c>
      <c r="P194" s="95">
        <v>4.0000000000000002E-4</v>
      </c>
      <c r="Q194" s="85"/>
      <c r="R194" s="95">
        <v>2.0089999999999999E-3</v>
      </c>
      <c r="S194" s="95">
        <v>2.0960000000000002E-3</v>
      </c>
      <c r="T194" s="85"/>
      <c r="U194" s="84"/>
      <c r="V194" s="81">
        <f t="shared" si="23"/>
        <v>1823.4226506792997</v>
      </c>
      <c r="W194" s="81">
        <f t="shared" si="24"/>
        <v>1313.2485995248001</v>
      </c>
      <c r="X194" s="81">
        <f t="shared" si="25"/>
        <v>-510.17405115449969</v>
      </c>
      <c r="Y194" s="82">
        <f t="shared" si="26"/>
        <v>-0.27978924741580835</v>
      </c>
      <c r="Z194" s="84"/>
      <c r="AA194" s="83">
        <f t="shared" si="22"/>
        <v>510.17405115449969</v>
      </c>
    </row>
    <row r="195" spans="1:27" s="87" customFormat="1" ht="14" x14ac:dyDescent="0.3">
      <c r="A195" s="75" t="s">
        <v>160</v>
      </c>
      <c r="B195" s="13">
        <v>819</v>
      </c>
      <c r="C195" s="13"/>
      <c r="D195" s="76">
        <v>1.1717999999999999E-2</v>
      </c>
      <c r="E195" s="76">
        <v>0.10449700000000001</v>
      </c>
      <c r="F195" s="77"/>
      <c r="G195" s="78">
        <v>3.5715999999999998E-2</v>
      </c>
      <c r="H195" s="79">
        <v>0.10613300000000001</v>
      </c>
      <c r="I195" s="80"/>
      <c r="J195" s="90"/>
      <c r="K195" s="91"/>
      <c r="L195" s="92" t="s">
        <v>160</v>
      </c>
      <c r="M195" s="93">
        <v>819</v>
      </c>
      <c r="N195" s="94"/>
      <c r="O195" s="95">
        <v>1.3335E-2</v>
      </c>
      <c r="P195" s="95">
        <v>0.13608200000000001</v>
      </c>
      <c r="Q195" s="85"/>
      <c r="R195" s="95">
        <v>1.8325999999999999E-2</v>
      </c>
      <c r="S195" s="95">
        <v>0.12535099999999999</v>
      </c>
      <c r="T195" s="85"/>
      <c r="U195" s="84"/>
      <c r="V195" s="81">
        <f t="shared" si="23"/>
        <v>74677.718797469395</v>
      </c>
      <c r="W195" s="81">
        <f t="shared" si="24"/>
        <v>87335.067915269101</v>
      </c>
      <c r="X195" s="81">
        <f t="shared" si="25"/>
        <v>12657.349117799706</v>
      </c>
      <c r="Y195" s="82">
        <f t="shared" si="26"/>
        <v>0.16949298025730034</v>
      </c>
      <c r="Z195" s="84"/>
      <c r="AA195" s="83">
        <f t="shared" si="22"/>
        <v>12657.349117799706</v>
      </c>
    </row>
    <row r="196" spans="1:27" s="87" customFormat="1" ht="14" x14ac:dyDescent="0.3">
      <c r="A196" s="75" t="s">
        <v>161</v>
      </c>
      <c r="B196" s="13">
        <v>820</v>
      </c>
      <c r="C196" s="13"/>
      <c r="D196" s="76">
        <v>0.31983699999999998</v>
      </c>
      <c r="E196" s="76">
        <v>0.59207799999999999</v>
      </c>
      <c r="F196" s="77"/>
      <c r="G196" s="78">
        <v>0.70059400000000005</v>
      </c>
      <c r="H196" s="79">
        <v>1.246874</v>
      </c>
      <c r="I196" s="80"/>
      <c r="J196" s="90"/>
      <c r="K196" s="91"/>
      <c r="L196" s="92" t="s">
        <v>161</v>
      </c>
      <c r="M196" s="93">
        <v>820</v>
      </c>
      <c r="N196" s="94"/>
      <c r="O196" s="95">
        <v>0.30480800000000002</v>
      </c>
      <c r="P196" s="95">
        <v>0.79210599999999998</v>
      </c>
      <c r="Q196" s="85"/>
      <c r="R196" s="95">
        <v>0.718059</v>
      </c>
      <c r="S196" s="95">
        <v>1.2088859999999999</v>
      </c>
      <c r="T196" s="85"/>
      <c r="U196" s="84"/>
      <c r="V196" s="81">
        <f t="shared" si="23"/>
        <v>828997.65077463537</v>
      </c>
      <c r="W196" s="81">
        <f t="shared" si="24"/>
        <v>868855.49699213356</v>
      </c>
      <c r="X196" s="81">
        <f t="shared" si="25"/>
        <v>39857.846217498183</v>
      </c>
      <c r="Y196" s="82">
        <f t="shared" si="26"/>
        <v>4.8079564737311439E-2</v>
      </c>
      <c r="Z196" s="84"/>
      <c r="AA196" s="83">
        <f t="shared" si="22"/>
        <v>39857.846217498183</v>
      </c>
    </row>
    <row r="197" spans="1:27" s="87" customFormat="1" ht="14" x14ac:dyDescent="0.3">
      <c r="A197" s="75" t="s">
        <v>162</v>
      </c>
      <c r="B197" s="13">
        <v>823</v>
      </c>
      <c r="C197" s="13"/>
      <c r="D197" s="76">
        <v>0.24918299999999999</v>
      </c>
      <c r="E197" s="76">
        <v>0.58421699999999999</v>
      </c>
      <c r="F197" s="77"/>
      <c r="G197" s="78">
        <v>0.44052999999999998</v>
      </c>
      <c r="H197" s="79">
        <v>0.60183399999999998</v>
      </c>
      <c r="I197" s="80"/>
      <c r="J197" s="90"/>
      <c r="K197" s="91"/>
      <c r="L197" s="92" t="s">
        <v>162</v>
      </c>
      <c r="M197" s="93">
        <v>823</v>
      </c>
      <c r="N197" s="94"/>
      <c r="O197" s="95">
        <v>0.286329</v>
      </c>
      <c r="P197" s="95">
        <v>0.641046</v>
      </c>
      <c r="Q197" s="85"/>
      <c r="R197" s="95">
        <v>0.473105</v>
      </c>
      <c r="S197" s="95">
        <v>0.67700099999999996</v>
      </c>
      <c r="T197" s="85"/>
      <c r="U197" s="84"/>
      <c r="V197" s="81">
        <f t="shared" si="23"/>
        <v>542286.37675607763</v>
      </c>
      <c r="W197" s="81">
        <f t="shared" si="24"/>
        <v>604232.06864845962</v>
      </c>
      <c r="X197" s="81">
        <f t="shared" si="25"/>
        <v>61945.69189238199</v>
      </c>
      <c r="Y197" s="82">
        <f t="shared" si="26"/>
        <v>0.11423058838936201</v>
      </c>
      <c r="Z197" s="84"/>
      <c r="AA197" s="83">
        <f t="shared" si="22"/>
        <v>61945.69189238199</v>
      </c>
    </row>
    <row r="198" spans="1:27" s="87" customFormat="1" ht="14" x14ac:dyDescent="0.3">
      <c r="A198" s="75" t="s">
        <v>211</v>
      </c>
      <c r="B198" s="13">
        <v>826</v>
      </c>
      <c r="C198" s="13"/>
      <c r="D198" s="76">
        <v>4.5164000000000003E-2</v>
      </c>
      <c r="E198" s="76">
        <v>4.7612000000000002E-2</v>
      </c>
      <c r="F198" s="77"/>
      <c r="G198" s="78">
        <v>4.1038999999999999E-2</v>
      </c>
      <c r="H198" s="79">
        <v>0.12687699999999999</v>
      </c>
      <c r="I198" s="80"/>
      <c r="J198" s="90"/>
      <c r="K198" s="91"/>
      <c r="L198" s="92" t="s">
        <v>211</v>
      </c>
      <c r="M198" s="93">
        <v>826</v>
      </c>
      <c r="N198" s="94"/>
      <c r="O198" s="95">
        <v>9.6259999999999991E-3</v>
      </c>
      <c r="P198" s="95">
        <v>5.4917000000000001E-2</v>
      </c>
      <c r="Q198" s="85"/>
      <c r="R198" s="95">
        <v>5.7021000000000002E-2</v>
      </c>
      <c r="S198" s="95">
        <v>0.101324</v>
      </c>
      <c r="T198" s="85"/>
      <c r="U198" s="84"/>
      <c r="V198" s="81">
        <f t="shared" si="23"/>
        <v>81054.20995908929</v>
      </c>
      <c r="W198" s="81">
        <f t="shared" si="24"/>
        <v>62147.244002113293</v>
      </c>
      <c r="X198" s="81">
        <f t="shared" si="25"/>
        <v>-18906.965956975997</v>
      </c>
      <c r="Y198" s="82">
        <f t="shared" si="26"/>
        <v>-0.23326321935059216</v>
      </c>
      <c r="Z198" s="84"/>
      <c r="AA198" s="83">
        <f t="shared" si="22"/>
        <v>18906.965956975997</v>
      </c>
    </row>
    <row r="199" spans="1:27" s="87" customFormat="1" ht="14" x14ac:dyDescent="0.3">
      <c r="A199" s="75" t="s">
        <v>163</v>
      </c>
      <c r="B199" s="13">
        <v>827</v>
      </c>
      <c r="C199" s="13"/>
      <c r="D199" s="76">
        <v>1.2665580000000001</v>
      </c>
      <c r="E199" s="76">
        <v>1.552297</v>
      </c>
      <c r="F199" s="77"/>
      <c r="G199" s="78">
        <v>1.091235</v>
      </c>
      <c r="H199" s="79">
        <v>2.0248759999999999</v>
      </c>
      <c r="I199" s="80"/>
      <c r="J199" s="90"/>
      <c r="K199" s="91"/>
      <c r="L199" s="92" t="s">
        <v>163</v>
      </c>
      <c r="M199" s="93">
        <v>827</v>
      </c>
      <c r="N199" s="94"/>
      <c r="O199" s="95">
        <v>1.180518</v>
      </c>
      <c r="P199" s="95">
        <v>1.2070380000000001</v>
      </c>
      <c r="Q199" s="85"/>
      <c r="R199" s="95">
        <v>0.95481300000000002</v>
      </c>
      <c r="S199" s="95">
        <v>1.6766909999999999</v>
      </c>
      <c r="T199" s="85"/>
      <c r="U199" s="84"/>
      <c r="V199" s="81">
        <f t="shared" si="23"/>
        <v>1827789.8617108024</v>
      </c>
      <c r="W199" s="81">
        <f t="shared" si="24"/>
        <v>1558030.3366991838</v>
      </c>
      <c r="X199" s="81">
        <f t="shared" si="25"/>
        <v>-269759.52501161862</v>
      </c>
      <c r="Y199" s="82">
        <f t="shared" si="26"/>
        <v>-0.14758782213570493</v>
      </c>
      <c r="Z199" s="84"/>
      <c r="AA199" s="83">
        <f t="shared" si="22"/>
        <v>269759.52501161862</v>
      </c>
    </row>
    <row r="200" spans="1:27" s="87" customFormat="1" ht="14" x14ac:dyDescent="0.3">
      <c r="A200" s="75" t="s">
        <v>164</v>
      </c>
      <c r="B200" s="13">
        <v>832</v>
      </c>
      <c r="C200" s="13"/>
      <c r="D200" s="76">
        <v>4.2620000000000002E-3</v>
      </c>
      <c r="E200" s="76">
        <v>1.4548999999999999E-2</v>
      </c>
      <c r="F200" s="77"/>
      <c r="G200" s="78">
        <v>2.9340000000000001E-2</v>
      </c>
      <c r="H200" s="79">
        <v>4.5866999999999998E-2</v>
      </c>
      <c r="I200" s="80"/>
      <c r="J200" s="90"/>
      <c r="K200" s="91"/>
      <c r="L200" s="92" t="s">
        <v>164</v>
      </c>
      <c r="M200" s="93">
        <v>832</v>
      </c>
      <c r="N200" s="94"/>
      <c r="O200" s="95">
        <v>8.7729999999999995E-3</v>
      </c>
      <c r="P200" s="95">
        <v>5.6056000000000002E-2</v>
      </c>
      <c r="Q200" s="85"/>
      <c r="R200" s="95">
        <v>1.133E-2</v>
      </c>
      <c r="S200" s="95">
        <v>1.3894999999999999E-2</v>
      </c>
      <c r="T200" s="85"/>
      <c r="U200" s="84"/>
      <c r="V200" s="81">
        <f t="shared" si="23"/>
        <v>25840.028103748002</v>
      </c>
      <c r="W200" s="81">
        <f t="shared" si="24"/>
        <v>25874.636020501297</v>
      </c>
      <c r="X200" s="81">
        <f t="shared" si="25"/>
        <v>34.607916753295285</v>
      </c>
      <c r="Y200" s="82">
        <f t="shared" si="26"/>
        <v>1.3393142071805848E-3</v>
      </c>
      <c r="Z200" s="84"/>
      <c r="AA200" s="83">
        <f t="shared" si="22"/>
        <v>34.607916753295285</v>
      </c>
    </row>
    <row r="201" spans="1:27" s="87" customFormat="1" ht="14" x14ac:dyDescent="0.3">
      <c r="A201" s="75" t="s">
        <v>165</v>
      </c>
      <c r="B201" s="13">
        <v>833</v>
      </c>
      <c r="C201" s="13"/>
      <c r="D201" s="76">
        <v>2.862E-3</v>
      </c>
      <c r="E201" s="76">
        <v>1.1284000000000001E-2</v>
      </c>
      <c r="F201" s="77"/>
      <c r="G201" s="78">
        <v>1.04E-2</v>
      </c>
      <c r="H201" s="79">
        <v>1.3152E-2</v>
      </c>
      <c r="I201" s="80"/>
      <c r="J201" s="90"/>
      <c r="K201" s="91"/>
      <c r="L201" s="92" t="s">
        <v>165</v>
      </c>
      <c r="M201" s="93">
        <v>833</v>
      </c>
      <c r="N201" s="94"/>
      <c r="O201" s="95">
        <v>2.6809999999999998E-3</v>
      </c>
      <c r="P201" s="95">
        <v>1.5566E-2</v>
      </c>
      <c r="Q201" s="85"/>
      <c r="R201" s="95">
        <v>3.503E-3</v>
      </c>
      <c r="S201" s="95">
        <v>3.9687E-2</v>
      </c>
      <c r="T201" s="85"/>
      <c r="U201" s="84"/>
      <c r="V201" s="81">
        <f t="shared" si="23"/>
        <v>10448.271162735999</v>
      </c>
      <c r="W201" s="81">
        <f t="shared" si="24"/>
        <v>18926.1842790099</v>
      </c>
      <c r="X201" s="81">
        <f t="shared" si="25"/>
        <v>8477.9131162739013</v>
      </c>
      <c r="Y201" s="82">
        <f t="shared" si="26"/>
        <v>0.81141779192241636</v>
      </c>
      <c r="Z201" s="84"/>
      <c r="AA201" s="83">
        <f t="shared" si="22"/>
        <v>8477.9131162739013</v>
      </c>
    </row>
    <row r="202" spans="1:27" s="87" customFormat="1" ht="14" x14ac:dyDescent="0.3">
      <c r="A202" s="75" t="s">
        <v>166</v>
      </c>
      <c r="B202" s="13">
        <v>834</v>
      </c>
      <c r="C202" s="13"/>
      <c r="D202" s="76">
        <v>0.14743300000000001</v>
      </c>
      <c r="E202" s="76">
        <v>0.42585499999999998</v>
      </c>
      <c r="F202" s="77"/>
      <c r="G202" s="78">
        <v>0.114659</v>
      </c>
      <c r="H202" s="79">
        <v>0.41312700000000002</v>
      </c>
      <c r="I202" s="80"/>
      <c r="J202" s="90"/>
      <c r="K202" s="91"/>
      <c r="L202" s="92" t="s">
        <v>166</v>
      </c>
      <c r="M202" s="93">
        <v>834</v>
      </c>
      <c r="N202" s="94"/>
      <c r="O202" s="95">
        <v>8.8312000000000002E-2</v>
      </c>
      <c r="P202" s="95">
        <v>0.70215499999999997</v>
      </c>
      <c r="Q202" s="85"/>
      <c r="R202" s="95">
        <v>6.5628000000000006E-2</v>
      </c>
      <c r="S202" s="95">
        <v>0.43365599999999999</v>
      </c>
      <c r="T202" s="85"/>
      <c r="U202" s="84"/>
      <c r="V202" s="81">
        <f t="shared" si="23"/>
        <v>336081.23592573719</v>
      </c>
      <c r="W202" s="81">
        <f t="shared" si="24"/>
        <v>385234.8258910267</v>
      </c>
      <c r="X202" s="81">
        <f t="shared" si="25"/>
        <v>49153.589965289517</v>
      </c>
      <c r="Y202" s="82">
        <f t="shared" si="26"/>
        <v>0.14625508570835782</v>
      </c>
      <c r="Z202" s="84"/>
      <c r="AA202" s="83">
        <f t="shared" si="22"/>
        <v>49153.589965289517</v>
      </c>
    </row>
    <row r="203" spans="1:27" s="87" customFormat="1" ht="14" x14ac:dyDescent="0.3">
      <c r="A203" s="75" t="s">
        <v>167</v>
      </c>
      <c r="B203" s="13">
        <v>835</v>
      </c>
      <c r="C203" s="13"/>
      <c r="D203" s="76">
        <v>5.8659999999999997E-3</v>
      </c>
      <c r="E203" s="76">
        <v>4.0000000000000002E-4</v>
      </c>
      <c r="F203" s="77"/>
      <c r="G203" s="78">
        <v>4.0000000000000002E-4</v>
      </c>
      <c r="H203" s="79">
        <v>6.2719999999999998E-3</v>
      </c>
      <c r="I203" s="80"/>
      <c r="J203" s="90"/>
      <c r="K203" s="91"/>
      <c r="L203" s="92" t="s">
        <v>167</v>
      </c>
      <c r="M203" s="93">
        <v>835</v>
      </c>
      <c r="N203" s="94"/>
      <c r="O203" s="95">
        <v>3.49E-3</v>
      </c>
      <c r="P203" s="95">
        <v>4.9189999999999998E-3</v>
      </c>
      <c r="Q203" s="85"/>
      <c r="R203" s="95">
        <v>1.5280000000000001E-3</v>
      </c>
      <c r="S203" s="95">
        <v>5.7730000000000004E-3</v>
      </c>
      <c r="T203" s="85"/>
      <c r="U203" s="84"/>
      <c r="V203" s="81">
        <f t="shared" si="23"/>
        <v>4761.3787873907995</v>
      </c>
      <c r="W203" s="81">
        <f t="shared" si="24"/>
        <v>5019.1125029612003</v>
      </c>
      <c r="X203" s="81">
        <f t="shared" si="25"/>
        <v>257.73371557040082</v>
      </c>
      <c r="Y203" s="82">
        <f t="shared" si="26"/>
        <v>5.4130059186414149E-2</v>
      </c>
      <c r="Z203" s="84"/>
      <c r="AA203" s="83">
        <f t="shared" si="22"/>
        <v>257.73371557040082</v>
      </c>
    </row>
    <row r="204" spans="1:27" s="87" customFormat="1" ht="14" x14ac:dyDescent="0.3">
      <c r="A204" s="75" t="s">
        <v>168</v>
      </c>
      <c r="B204" s="13">
        <v>836</v>
      </c>
      <c r="C204" s="13"/>
      <c r="D204" s="76">
        <v>1.7302999999999999E-2</v>
      </c>
      <c r="E204" s="76">
        <v>0.15770000000000001</v>
      </c>
      <c r="F204" s="77"/>
      <c r="G204" s="78">
        <v>0.118682</v>
      </c>
      <c r="H204" s="79">
        <v>0.28404499999999999</v>
      </c>
      <c r="I204" s="80"/>
      <c r="J204" s="90"/>
      <c r="K204" s="91"/>
      <c r="L204" s="92" t="s">
        <v>168</v>
      </c>
      <c r="M204" s="93">
        <v>836</v>
      </c>
      <c r="N204" s="94"/>
      <c r="O204" s="95">
        <v>0.143401</v>
      </c>
      <c r="P204" s="95">
        <v>0.223024</v>
      </c>
      <c r="Q204" s="85"/>
      <c r="R204" s="95">
        <v>6.4531000000000005E-2</v>
      </c>
      <c r="S204" s="95">
        <v>0.256741</v>
      </c>
      <c r="T204" s="85"/>
      <c r="U204" s="84"/>
      <c r="V204" s="81">
        <f t="shared" si="23"/>
        <v>163856.56050776667</v>
      </c>
      <c r="W204" s="81">
        <f t="shared" si="24"/>
        <v>218658.61615236267</v>
      </c>
      <c r="X204" s="81">
        <f t="shared" si="25"/>
        <v>54802.055644595996</v>
      </c>
      <c r="Y204" s="82">
        <f t="shared" si="26"/>
        <v>0.33445139745868413</v>
      </c>
      <c r="Z204" s="84"/>
      <c r="AA204" s="83">
        <f t="shared" si="22"/>
        <v>54802.055644595996</v>
      </c>
    </row>
    <row r="205" spans="1:27" s="87" customFormat="1" ht="14" x14ac:dyDescent="0.3">
      <c r="A205" s="75" t="s">
        <v>169</v>
      </c>
      <c r="B205" s="13">
        <v>838</v>
      </c>
      <c r="C205" s="13">
        <v>490</v>
      </c>
      <c r="D205" s="76"/>
      <c r="E205" s="76"/>
      <c r="F205" s="77"/>
      <c r="G205" s="78"/>
      <c r="H205" s="79"/>
      <c r="I205" s="80"/>
      <c r="J205" s="90"/>
      <c r="K205" s="91"/>
      <c r="L205" s="92" t="s">
        <v>169</v>
      </c>
      <c r="M205" s="93">
        <v>838</v>
      </c>
      <c r="N205" s="93">
        <v>490</v>
      </c>
      <c r="O205" s="95">
        <v>0</v>
      </c>
      <c r="P205" s="95">
        <v>0</v>
      </c>
      <c r="Q205" s="85"/>
      <c r="R205" s="95">
        <v>0</v>
      </c>
      <c r="S205" s="95">
        <v>0</v>
      </c>
      <c r="T205" s="85"/>
      <c r="U205" s="84"/>
      <c r="V205" s="81">
        <f t="shared" si="23"/>
        <v>0</v>
      </c>
      <c r="W205" s="81">
        <f t="shared" si="24"/>
        <v>0</v>
      </c>
      <c r="X205" s="81">
        <f t="shared" si="25"/>
        <v>0</v>
      </c>
      <c r="Y205" s="82" t="str">
        <f t="shared" si="26"/>
        <v/>
      </c>
      <c r="Z205" s="84"/>
      <c r="AA205" s="83">
        <f t="shared" si="22"/>
        <v>0</v>
      </c>
    </row>
    <row r="206" spans="1:27" s="87" customFormat="1" ht="14" x14ac:dyDescent="0.3">
      <c r="A206" s="75" t="s">
        <v>170</v>
      </c>
      <c r="B206" s="13">
        <v>839</v>
      </c>
      <c r="C206" s="13"/>
      <c r="D206" s="76">
        <v>7.2514999999999996E-2</v>
      </c>
      <c r="E206" s="76">
        <v>0.274698</v>
      </c>
      <c r="F206" s="77"/>
      <c r="G206" s="78">
        <v>0.16352</v>
      </c>
      <c r="H206" s="79">
        <v>0.279889</v>
      </c>
      <c r="I206" s="80"/>
      <c r="J206" s="90"/>
      <c r="K206" s="91"/>
      <c r="L206" s="92" t="s">
        <v>170</v>
      </c>
      <c r="M206" s="93">
        <v>839</v>
      </c>
      <c r="N206" s="94"/>
      <c r="O206" s="95">
        <v>6.5361000000000002E-2</v>
      </c>
      <c r="P206" s="95">
        <v>0.28091100000000002</v>
      </c>
      <c r="Q206" s="85"/>
      <c r="R206" s="95">
        <v>0.175119</v>
      </c>
      <c r="S206" s="95">
        <v>0.238539</v>
      </c>
      <c r="T206" s="85"/>
      <c r="U206" s="84"/>
      <c r="V206" s="81">
        <f t="shared" si="23"/>
        <v>226922.10084912047</v>
      </c>
      <c r="W206" s="81">
        <f t="shared" si="24"/>
        <v>214204.39875763681</v>
      </c>
      <c r="X206" s="81">
        <f t="shared" si="25"/>
        <v>-12717.702091483661</v>
      </c>
      <c r="Y206" s="82">
        <f t="shared" si="26"/>
        <v>-5.604435197759608E-2</v>
      </c>
      <c r="Z206" s="84"/>
      <c r="AA206" s="83">
        <f t="shared" si="22"/>
        <v>12717.702091483661</v>
      </c>
    </row>
    <row r="207" spans="1:27" s="87" customFormat="1" ht="14" x14ac:dyDescent="0.3">
      <c r="A207" s="75" t="s">
        <v>171</v>
      </c>
      <c r="B207" s="13">
        <v>840</v>
      </c>
      <c r="C207" s="13"/>
      <c r="D207" s="76">
        <v>7.3817999999999995E-2</v>
      </c>
      <c r="E207" s="76">
        <v>0.14302899999999999</v>
      </c>
      <c r="F207" s="77"/>
      <c r="G207" s="78">
        <v>0.10505299999999999</v>
      </c>
      <c r="H207" s="79">
        <v>0.17207</v>
      </c>
      <c r="I207" s="80"/>
      <c r="J207" s="90"/>
      <c r="K207" s="91"/>
      <c r="L207" s="92" t="s">
        <v>171</v>
      </c>
      <c r="M207" s="93">
        <v>840</v>
      </c>
      <c r="N207" s="94"/>
      <c r="O207" s="95">
        <v>8.0348000000000003E-2</v>
      </c>
      <c r="P207" s="95">
        <v>0.14757500000000001</v>
      </c>
      <c r="Q207" s="85"/>
      <c r="R207" s="95">
        <v>7.2761999999999993E-2</v>
      </c>
      <c r="S207" s="95">
        <v>0.17948500000000001</v>
      </c>
      <c r="T207" s="85"/>
      <c r="U207" s="84"/>
      <c r="V207" s="81">
        <f t="shared" si="23"/>
        <v>145841.23461908949</v>
      </c>
      <c r="W207" s="81">
        <f t="shared" si="24"/>
        <v>146704.79070080319</v>
      </c>
      <c r="X207" s="81">
        <f t="shared" si="25"/>
        <v>863.55608171370113</v>
      </c>
      <c r="Y207" s="82">
        <f t="shared" si="26"/>
        <v>5.9212066050397267E-3</v>
      </c>
      <c r="Z207" s="84"/>
      <c r="AA207" s="83">
        <f t="shared" si="22"/>
        <v>863.55608171370113</v>
      </c>
    </row>
    <row r="208" spans="1:27" s="87" customFormat="1" ht="14" x14ac:dyDescent="0.3">
      <c r="A208" s="75" t="s">
        <v>172</v>
      </c>
      <c r="B208" s="13">
        <v>841</v>
      </c>
      <c r="C208" s="13"/>
      <c r="D208" s="76">
        <v>4.1890999999999998E-2</v>
      </c>
      <c r="E208" s="76">
        <v>0.19284899999999999</v>
      </c>
      <c r="F208" s="77"/>
      <c r="G208" s="78">
        <v>0.111355</v>
      </c>
      <c r="H208" s="79">
        <v>0.15753</v>
      </c>
      <c r="I208" s="80"/>
      <c r="J208" s="90"/>
      <c r="K208" s="91"/>
      <c r="L208" s="92" t="s">
        <v>172</v>
      </c>
      <c r="M208" s="93">
        <v>841</v>
      </c>
      <c r="N208" s="94"/>
      <c r="O208" s="95">
        <v>4.6228999999999999E-2</v>
      </c>
      <c r="P208" s="95">
        <v>0.208673</v>
      </c>
      <c r="Q208" s="85"/>
      <c r="R208" s="95">
        <v>0.103301</v>
      </c>
      <c r="S208" s="95">
        <v>0.16950899999999999</v>
      </c>
      <c r="T208" s="85"/>
      <c r="U208" s="84"/>
      <c r="V208" s="81">
        <f t="shared" si="23"/>
        <v>142195.6216041577</v>
      </c>
      <c r="W208" s="81">
        <f t="shared" si="24"/>
        <v>150947.49840853558</v>
      </c>
      <c r="X208" s="81">
        <f t="shared" si="25"/>
        <v>8751.8768043778837</v>
      </c>
      <c r="Y208" s="82">
        <f t="shared" si="26"/>
        <v>6.1548145474839187E-2</v>
      </c>
      <c r="Z208" s="84"/>
      <c r="AA208" s="83">
        <f t="shared" si="22"/>
        <v>8751.8768043778837</v>
      </c>
    </row>
    <row r="209" spans="1:27" s="87" customFormat="1" ht="14" x14ac:dyDescent="0.3">
      <c r="A209" s="75" t="s">
        <v>173</v>
      </c>
      <c r="B209" s="13">
        <v>843</v>
      </c>
      <c r="C209" s="13"/>
      <c r="D209" s="76">
        <v>7.9900000000000006E-3</v>
      </c>
      <c r="E209" s="76">
        <v>1.2552000000000001E-2</v>
      </c>
      <c r="F209" s="77"/>
      <c r="G209" s="78">
        <v>2.2023000000000001E-2</v>
      </c>
      <c r="H209" s="79">
        <v>6.0509E-2</v>
      </c>
      <c r="I209" s="80"/>
      <c r="J209" s="90"/>
      <c r="K209" s="91"/>
      <c r="L209" s="92" t="s">
        <v>173</v>
      </c>
      <c r="M209" s="93">
        <v>843</v>
      </c>
      <c r="N209" s="94"/>
      <c r="O209" s="95">
        <v>9.8379999999999995E-3</v>
      </c>
      <c r="P209" s="95">
        <v>1.5649E-2</v>
      </c>
      <c r="Q209" s="85"/>
      <c r="R209" s="95">
        <v>2.8849E-2</v>
      </c>
      <c r="S209" s="95">
        <v>5.3609999999999998E-2</v>
      </c>
      <c r="T209" s="85"/>
      <c r="U209" s="84"/>
      <c r="V209" s="81">
        <f t="shared" si="23"/>
        <v>30359.557917964499</v>
      </c>
      <c r="W209" s="81">
        <f t="shared" si="24"/>
        <v>30989.283846911097</v>
      </c>
      <c r="X209" s="81">
        <f t="shared" si="25"/>
        <v>629.72592894659829</v>
      </c>
      <c r="Y209" s="82">
        <f t="shared" si="26"/>
        <v>2.0742262803964413E-2</v>
      </c>
      <c r="Z209" s="84"/>
      <c r="AA209" s="83">
        <f t="shared" si="22"/>
        <v>629.72592894659829</v>
      </c>
    </row>
    <row r="210" spans="1:27" s="87" customFormat="1" ht="14" x14ac:dyDescent="0.3">
      <c r="A210" s="75" t="s">
        <v>174</v>
      </c>
      <c r="B210" s="13">
        <v>846</v>
      </c>
      <c r="C210" s="13"/>
      <c r="D210" s="76">
        <v>1.6740000000000001E-2</v>
      </c>
      <c r="E210" s="76">
        <v>5.6189000000000003E-2</v>
      </c>
      <c r="F210" s="77"/>
      <c r="G210" s="78">
        <v>1.0172E-2</v>
      </c>
      <c r="H210" s="79">
        <v>8.4880999999999998E-2</v>
      </c>
      <c r="I210" s="80"/>
      <c r="J210" s="90"/>
      <c r="K210" s="91"/>
      <c r="L210" s="92" t="s">
        <v>174</v>
      </c>
      <c r="M210" s="93">
        <v>846</v>
      </c>
      <c r="N210" s="94"/>
      <c r="O210" s="95">
        <v>8.8565000000000005E-2</v>
      </c>
      <c r="P210" s="95">
        <v>0.10563699999999999</v>
      </c>
      <c r="Q210" s="85"/>
      <c r="R210" s="95">
        <v>1.8912999999999999E-2</v>
      </c>
      <c r="S210" s="95">
        <v>8.9363999999999999E-2</v>
      </c>
      <c r="T210" s="85"/>
      <c r="U210" s="84"/>
      <c r="V210" s="81">
        <f t="shared" si="23"/>
        <v>52106.493693133794</v>
      </c>
      <c r="W210" s="81">
        <f t="shared" si="24"/>
        <v>100109.26444360349</v>
      </c>
      <c r="X210" s="81">
        <f t="shared" si="25"/>
        <v>48002.770750469695</v>
      </c>
      <c r="Y210" s="82">
        <f t="shared" si="26"/>
        <v>0.92124354083712112</v>
      </c>
      <c r="Z210" s="84"/>
      <c r="AA210" s="83">
        <f t="shared" ref="AA210:AA239" si="27">ABS(X210)</f>
        <v>48002.770750469695</v>
      </c>
    </row>
    <row r="211" spans="1:27" s="87" customFormat="1" ht="14" x14ac:dyDescent="0.3">
      <c r="A211" s="75" t="s">
        <v>175</v>
      </c>
      <c r="B211" s="13">
        <v>849</v>
      </c>
      <c r="C211" s="13">
        <v>490</v>
      </c>
      <c r="D211" s="76"/>
      <c r="E211" s="76"/>
      <c r="F211" s="77"/>
      <c r="G211" s="78"/>
      <c r="H211" s="79"/>
      <c r="I211" s="80"/>
      <c r="J211" s="90"/>
      <c r="K211" s="91"/>
      <c r="L211" s="92" t="s">
        <v>175</v>
      </c>
      <c r="M211" s="93">
        <v>849</v>
      </c>
      <c r="N211" s="93">
        <v>490</v>
      </c>
      <c r="O211" s="95">
        <v>0</v>
      </c>
      <c r="P211" s="95">
        <v>0</v>
      </c>
      <c r="Q211" s="85"/>
      <c r="R211" s="95">
        <v>0</v>
      </c>
      <c r="S211" s="95">
        <v>0</v>
      </c>
      <c r="T211" s="85"/>
      <c r="U211" s="84"/>
      <c r="V211" s="81">
        <f t="shared" si="23"/>
        <v>0</v>
      </c>
      <c r="W211" s="81">
        <f t="shared" si="24"/>
        <v>0</v>
      </c>
      <c r="X211" s="81">
        <f t="shared" si="25"/>
        <v>0</v>
      </c>
      <c r="Y211" s="82" t="str">
        <f t="shared" si="26"/>
        <v/>
      </c>
      <c r="Z211" s="84"/>
      <c r="AA211" s="83">
        <f t="shared" si="27"/>
        <v>0</v>
      </c>
    </row>
    <row r="212" spans="1:27" s="87" customFormat="1" ht="14" x14ac:dyDescent="0.3">
      <c r="A212" s="75" t="s">
        <v>176</v>
      </c>
      <c r="B212" s="13">
        <v>850</v>
      </c>
      <c r="C212" s="13"/>
      <c r="D212" s="76">
        <v>0.130215</v>
      </c>
      <c r="E212" s="76">
        <v>0.113304</v>
      </c>
      <c r="F212" s="77"/>
      <c r="G212" s="78">
        <v>0.18177299999999999</v>
      </c>
      <c r="H212" s="79">
        <v>0.26869700000000002</v>
      </c>
      <c r="I212" s="80"/>
      <c r="J212" s="90"/>
      <c r="K212" s="91"/>
      <c r="L212" s="92" t="s">
        <v>176</v>
      </c>
      <c r="M212" s="93">
        <v>850</v>
      </c>
      <c r="N212" s="94"/>
      <c r="O212" s="95">
        <v>0.140567</v>
      </c>
      <c r="P212" s="95">
        <v>0.117259</v>
      </c>
      <c r="Q212" s="85"/>
      <c r="R212" s="95">
        <v>0.13398399999999999</v>
      </c>
      <c r="S212" s="95">
        <v>0.17582600000000001</v>
      </c>
      <c r="T212" s="85"/>
      <c r="U212" s="84"/>
      <c r="V212" s="81">
        <f t="shared" si="23"/>
        <v>206742.67859328032</v>
      </c>
      <c r="W212" s="81">
        <f t="shared" si="24"/>
        <v>174008.56005496348</v>
      </c>
      <c r="X212" s="81">
        <f t="shared" si="25"/>
        <v>-32734.118538316834</v>
      </c>
      <c r="Y212" s="82">
        <f t="shared" si="26"/>
        <v>-0.15833266145648545</v>
      </c>
      <c r="Z212" s="84"/>
      <c r="AA212" s="83">
        <f t="shared" si="27"/>
        <v>32734.118538316834</v>
      </c>
    </row>
    <row r="213" spans="1:27" s="87" customFormat="1" ht="14" x14ac:dyDescent="0.3">
      <c r="A213" s="75" t="s">
        <v>177</v>
      </c>
      <c r="B213" s="13">
        <v>851</v>
      </c>
      <c r="C213" s="13"/>
      <c r="D213" s="76">
        <v>4.0000000000000002E-4</v>
      </c>
      <c r="E213" s="76">
        <v>4.0000000000000002E-4</v>
      </c>
      <c r="F213" s="77"/>
      <c r="G213" s="78">
        <v>1.0869999999999999E-2</v>
      </c>
      <c r="H213" s="79">
        <v>1.9075999999999999E-2</v>
      </c>
      <c r="I213" s="80"/>
      <c r="J213" s="90"/>
      <c r="K213" s="91"/>
      <c r="L213" s="92" t="s">
        <v>177</v>
      </c>
      <c r="M213" s="93">
        <v>851</v>
      </c>
      <c r="N213" s="94"/>
      <c r="O213" s="95">
        <v>2.1670000000000001E-3</v>
      </c>
      <c r="P213" s="95">
        <v>1.5157E-2</v>
      </c>
      <c r="Q213" s="85"/>
      <c r="R213" s="95">
        <v>8.7690000000000008E-3</v>
      </c>
      <c r="S213" s="95">
        <v>1.2743000000000001E-2</v>
      </c>
      <c r="T213" s="85"/>
      <c r="U213" s="84"/>
      <c r="V213" s="81">
        <f t="shared" si="23"/>
        <v>8345.0458515204009</v>
      </c>
      <c r="W213" s="81">
        <f t="shared" si="24"/>
        <v>10805.654632878201</v>
      </c>
      <c r="X213" s="81">
        <f t="shared" si="25"/>
        <v>2460.6087813577997</v>
      </c>
      <c r="Y213" s="82">
        <f t="shared" si="26"/>
        <v>0.29485862931591877</v>
      </c>
      <c r="Z213" s="84"/>
      <c r="AA213" s="83">
        <f t="shared" si="27"/>
        <v>2460.6087813577997</v>
      </c>
    </row>
    <row r="214" spans="1:27" s="87" customFormat="1" ht="14" x14ac:dyDescent="0.3">
      <c r="A214" s="75" t="s">
        <v>178</v>
      </c>
      <c r="B214" s="13">
        <v>852</v>
      </c>
      <c r="C214" s="13"/>
      <c r="D214" s="76">
        <v>2.4260000000000002E-3</v>
      </c>
      <c r="E214" s="76">
        <v>4.4671000000000002E-2</v>
      </c>
      <c r="F214" s="77"/>
      <c r="G214" s="78">
        <v>6.6369999999999997E-3</v>
      </c>
      <c r="H214" s="79">
        <v>1.9650000000000001E-2</v>
      </c>
      <c r="I214" s="80"/>
      <c r="J214" s="90"/>
      <c r="K214" s="91"/>
      <c r="L214" s="92" t="s">
        <v>178</v>
      </c>
      <c r="M214" s="93">
        <v>852</v>
      </c>
      <c r="N214" s="94"/>
      <c r="O214" s="95">
        <v>3.7450000000000001E-3</v>
      </c>
      <c r="P214" s="95">
        <v>3.1903000000000001E-2</v>
      </c>
      <c r="Q214" s="85"/>
      <c r="R214" s="95">
        <v>1.6049999999999998E-2</v>
      </c>
      <c r="S214" s="95">
        <v>1.831E-2</v>
      </c>
      <c r="T214" s="85"/>
      <c r="U214" s="84"/>
      <c r="V214" s="81">
        <f t="shared" si="23"/>
        <v>20984.031889576498</v>
      </c>
      <c r="W214" s="81">
        <f t="shared" si="24"/>
        <v>19219.0464059039</v>
      </c>
      <c r="X214" s="81">
        <f t="shared" si="25"/>
        <v>-1764.9854836725972</v>
      </c>
      <c r="Y214" s="82">
        <f t="shared" si="26"/>
        <v>-8.4110884550710543E-2</v>
      </c>
      <c r="Z214" s="84"/>
      <c r="AA214" s="83">
        <f t="shared" si="27"/>
        <v>1764.9854836725972</v>
      </c>
    </row>
    <row r="215" spans="1:27" s="87" customFormat="1" ht="14" x14ac:dyDescent="0.3">
      <c r="A215" s="75" t="s">
        <v>179</v>
      </c>
      <c r="B215" s="13">
        <v>853</v>
      </c>
      <c r="C215" s="13"/>
      <c r="D215" s="76">
        <v>4.0000000000000002E-4</v>
      </c>
      <c r="E215" s="76">
        <v>4.0000000000000002E-4</v>
      </c>
      <c r="F215" s="77"/>
      <c r="G215" s="78">
        <v>2.8170000000000001E-3</v>
      </c>
      <c r="H215" s="79">
        <v>8.541E-3</v>
      </c>
      <c r="I215" s="80"/>
      <c r="J215" s="90"/>
      <c r="K215" s="91"/>
      <c r="L215" s="92" t="s">
        <v>179</v>
      </c>
      <c r="M215" s="93">
        <v>853</v>
      </c>
      <c r="N215" s="94"/>
      <c r="O215" s="95">
        <v>2.947E-3</v>
      </c>
      <c r="P215" s="95">
        <v>4.0000000000000002E-4</v>
      </c>
      <c r="Q215" s="85"/>
      <c r="R215" s="95">
        <v>2.245E-3</v>
      </c>
      <c r="S215" s="95">
        <v>1.3546000000000001E-2</v>
      </c>
      <c r="T215" s="85"/>
      <c r="U215" s="84"/>
      <c r="V215" s="81">
        <f t="shared" si="23"/>
        <v>3536.0150046760996</v>
      </c>
      <c r="W215" s="81">
        <f t="shared" si="24"/>
        <v>6161.8413321503995</v>
      </c>
      <c r="X215" s="81">
        <f t="shared" si="25"/>
        <v>2625.8263274742999</v>
      </c>
      <c r="Y215" s="82">
        <f t="shared" si="26"/>
        <v>0.74259479216062507</v>
      </c>
      <c r="Z215" s="84"/>
      <c r="AA215" s="83">
        <f t="shared" si="27"/>
        <v>2625.8263274742999</v>
      </c>
    </row>
    <row r="216" spans="1:27" s="87" customFormat="1" ht="14" x14ac:dyDescent="0.3">
      <c r="A216" s="75" t="s">
        <v>180</v>
      </c>
      <c r="B216" s="13">
        <v>855</v>
      </c>
      <c r="C216" s="13"/>
      <c r="D216" s="76">
        <v>3.2336999999999998E-2</v>
      </c>
      <c r="E216" s="76">
        <v>6.5535999999999997E-2</v>
      </c>
      <c r="F216" s="77"/>
      <c r="G216" s="78">
        <v>3.8635000000000003E-2</v>
      </c>
      <c r="H216" s="79">
        <v>0.10137599999999999</v>
      </c>
      <c r="I216" s="80"/>
      <c r="J216" s="90"/>
      <c r="K216" s="91"/>
      <c r="L216" s="92" t="s">
        <v>180</v>
      </c>
      <c r="M216" s="93">
        <v>855</v>
      </c>
      <c r="N216" s="94"/>
      <c r="O216" s="95">
        <v>1.0839E-2</v>
      </c>
      <c r="P216" s="95">
        <v>0.11434</v>
      </c>
      <c r="Q216" s="85"/>
      <c r="R216" s="95">
        <v>3.9775999999999999E-2</v>
      </c>
      <c r="S216" s="95">
        <v>8.1417000000000003E-2</v>
      </c>
      <c r="T216" s="85"/>
      <c r="U216" s="84"/>
      <c r="V216" s="81">
        <f t="shared" si="23"/>
        <v>71796.157232140191</v>
      </c>
      <c r="W216" s="81">
        <f t="shared" si="24"/>
        <v>69758.045889463887</v>
      </c>
      <c r="X216" s="81">
        <f t="shared" si="25"/>
        <v>-2038.111342676304</v>
      </c>
      <c r="Y216" s="82">
        <f t="shared" si="26"/>
        <v>-2.8387471157912129E-2</v>
      </c>
      <c r="Z216" s="84"/>
      <c r="AA216" s="83">
        <f t="shared" si="27"/>
        <v>2038.111342676304</v>
      </c>
    </row>
    <row r="217" spans="1:27" s="87" customFormat="1" ht="14" x14ac:dyDescent="0.3">
      <c r="A217" s="75" t="s">
        <v>181</v>
      </c>
      <c r="B217" s="13">
        <v>856</v>
      </c>
      <c r="C217" s="13"/>
      <c r="D217" s="76">
        <v>6.2030000000000002E-3</v>
      </c>
      <c r="E217" s="76">
        <v>1.6317999999999999E-2</v>
      </c>
      <c r="F217" s="77"/>
      <c r="G217" s="78">
        <v>1.6808E-2</v>
      </c>
      <c r="H217" s="79">
        <v>1.5692000000000001E-2</v>
      </c>
      <c r="I217" s="80"/>
      <c r="J217" s="90"/>
      <c r="K217" s="91"/>
      <c r="L217" s="92" t="s">
        <v>181</v>
      </c>
      <c r="M217" s="93">
        <v>856</v>
      </c>
      <c r="N217" s="94"/>
      <c r="O217" s="95">
        <v>9.2029999999999994E-3</v>
      </c>
      <c r="P217" s="95">
        <v>4.0384000000000003E-2</v>
      </c>
      <c r="Q217" s="85"/>
      <c r="R217" s="95">
        <v>2.2440999999999999E-2</v>
      </c>
      <c r="S217" s="95">
        <v>1.7242E-2</v>
      </c>
      <c r="T217" s="85"/>
      <c r="U217" s="84"/>
      <c r="V217" s="81">
        <f t="shared" si="23"/>
        <v>15242.480929275998</v>
      </c>
      <c r="W217" s="81">
        <f t="shared" si="24"/>
        <v>24725.367615849598</v>
      </c>
      <c r="X217" s="81">
        <f t="shared" si="25"/>
        <v>9482.8866865735999</v>
      </c>
      <c r="Y217" s="82">
        <f t="shared" si="26"/>
        <v>0.62213538141025093</v>
      </c>
      <c r="Z217" s="84"/>
      <c r="AA217" s="83">
        <f t="shared" si="27"/>
        <v>9482.8866865735999</v>
      </c>
    </row>
    <row r="218" spans="1:27" s="87" customFormat="1" ht="14" x14ac:dyDescent="0.3">
      <c r="A218" s="75" t="s">
        <v>182</v>
      </c>
      <c r="B218" s="13">
        <v>858</v>
      </c>
      <c r="C218" s="13"/>
      <c r="D218" s="76">
        <v>5.7210000000000004E-3</v>
      </c>
      <c r="E218" s="76">
        <v>3.9830000000000004E-3</v>
      </c>
      <c r="F218" s="77"/>
      <c r="G218" s="78">
        <v>9.7260000000000003E-3</v>
      </c>
      <c r="H218" s="79">
        <v>1.4472E-2</v>
      </c>
      <c r="I218" s="80"/>
      <c r="J218" s="90"/>
      <c r="K218" s="91"/>
      <c r="L218" s="92" t="s">
        <v>182</v>
      </c>
      <c r="M218" s="93">
        <v>858</v>
      </c>
      <c r="N218" s="94"/>
      <c r="O218" s="95">
        <v>4.5669999999999999E-3</v>
      </c>
      <c r="P218" s="95">
        <v>4.0000000000000002E-4</v>
      </c>
      <c r="Q218" s="85"/>
      <c r="R218" s="95">
        <v>1.2404E-2</v>
      </c>
      <c r="S218" s="95">
        <v>3.4581000000000001E-2</v>
      </c>
      <c r="T218" s="85"/>
      <c r="U218" s="84"/>
      <c r="V218" s="81">
        <f t="shared" si="23"/>
        <v>9971.7338103672992</v>
      </c>
      <c r="W218" s="81">
        <f t="shared" si="24"/>
        <v>15435.508549090298</v>
      </c>
      <c r="X218" s="81">
        <f t="shared" si="25"/>
        <v>5463.7747387229992</v>
      </c>
      <c r="Y218" s="82">
        <f t="shared" si="26"/>
        <v>0.54792625260839634</v>
      </c>
      <c r="Z218" s="84"/>
      <c r="AA218" s="83">
        <f t="shared" si="27"/>
        <v>5463.7747387229992</v>
      </c>
    </row>
    <row r="219" spans="1:27" s="87" customFormat="1" ht="14" x14ac:dyDescent="0.3">
      <c r="A219" s="75" t="s">
        <v>183</v>
      </c>
      <c r="B219" s="13">
        <v>862</v>
      </c>
      <c r="C219" s="13"/>
      <c r="D219" s="76">
        <v>1.6868000000000001E-2</v>
      </c>
      <c r="E219" s="76">
        <v>7.5815999999999995E-2</v>
      </c>
      <c r="F219" s="77"/>
      <c r="G219" s="78">
        <v>8.9370000000000005E-3</v>
      </c>
      <c r="H219" s="79">
        <v>3.8717000000000001E-2</v>
      </c>
      <c r="I219" s="80"/>
      <c r="J219" s="90"/>
      <c r="K219" s="91"/>
      <c r="L219" s="92" t="s">
        <v>183</v>
      </c>
      <c r="M219" s="93">
        <v>862</v>
      </c>
      <c r="N219" s="94"/>
      <c r="O219" s="95">
        <v>1.9931000000000001E-2</v>
      </c>
      <c r="P219" s="95">
        <v>3.1519999999999999E-3</v>
      </c>
      <c r="Q219" s="85"/>
      <c r="R219" s="95">
        <v>1.1826E-2</v>
      </c>
      <c r="S219" s="95">
        <v>2.3788E-2</v>
      </c>
      <c r="T219" s="85"/>
      <c r="U219" s="84"/>
      <c r="V219" s="81">
        <f t="shared" si="23"/>
        <v>42493.853316087298</v>
      </c>
      <c r="W219" s="81">
        <f t="shared" si="24"/>
        <v>19304.4898501594</v>
      </c>
      <c r="X219" s="81">
        <f t="shared" si="25"/>
        <v>-23189.363465927898</v>
      </c>
      <c r="Y219" s="82">
        <f t="shared" si="26"/>
        <v>-0.54571100656453964</v>
      </c>
      <c r="Z219" s="84"/>
      <c r="AA219" s="83">
        <f t="shared" si="27"/>
        <v>23189.363465927898</v>
      </c>
    </row>
    <row r="220" spans="1:27" s="87" customFormat="1" ht="14" x14ac:dyDescent="0.3">
      <c r="A220" s="75" t="s">
        <v>184</v>
      </c>
      <c r="B220" s="13">
        <v>865</v>
      </c>
      <c r="C220" s="13"/>
      <c r="D220" s="76">
        <v>4.0000000000000002E-4</v>
      </c>
      <c r="E220" s="76">
        <v>4.0000000000000002E-4</v>
      </c>
      <c r="F220" s="77"/>
      <c r="G220" s="78">
        <v>2.8010000000000001E-3</v>
      </c>
      <c r="H220" s="79">
        <v>4.0000000000000002E-4</v>
      </c>
      <c r="I220" s="80"/>
      <c r="J220" s="90"/>
      <c r="K220" s="91"/>
      <c r="L220" s="92" t="s">
        <v>184</v>
      </c>
      <c r="M220" s="93">
        <v>865</v>
      </c>
      <c r="N220" s="94"/>
      <c r="O220" s="95">
        <v>4.0000000000000002E-4</v>
      </c>
      <c r="P220" s="95">
        <v>1.1131E-2</v>
      </c>
      <c r="Q220" s="85"/>
      <c r="R220" s="95">
        <v>8.5030000000000001E-3</v>
      </c>
      <c r="S220" s="95">
        <v>3.3730000000000001E-3</v>
      </c>
      <c r="T220" s="85"/>
      <c r="U220" s="84"/>
      <c r="V220" s="81">
        <f t="shared" si="23"/>
        <v>903.77249193759997</v>
      </c>
      <c r="W220" s="81">
        <f t="shared" si="24"/>
        <v>5843.7911462508</v>
      </c>
      <c r="X220" s="81">
        <f t="shared" si="25"/>
        <v>4940.0186543132004</v>
      </c>
      <c r="Y220" s="82">
        <f t="shared" si="26"/>
        <v>5.4659980231554544</v>
      </c>
      <c r="Z220" s="84"/>
      <c r="AA220" s="83">
        <f t="shared" si="27"/>
        <v>4940.0186543132004</v>
      </c>
    </row>
    <row r="221" spans="1:27" s="87" customFormat="1" ht="14" x14ac:dyDescent="0.3">
      <c r="A221" s="75" t="s">
        <v>185</v>
      </c>
      <c r="B221" s="13">
        <v>868</v>
      </c>
      <c r="C221" s="13"/>
      <c r="D221" s="76">
        <v>4.0000000000000002E-4</v>
      </c>
      <c r="E221" s="76">
        <v>1.645E-3</v>
      </c>
      <c r="F221" s="77"/>
      <c r="G221" s="78">
        <v>9.6900000000000003E-4</v>
      </c>
      <c r="H221" s="79">
        <v>6.3400000000000001E-4</v>
      </c>
      <c r="I221" s="80"/>
      <c r="J221" s="90"/>
      <c r="K221" s="91"/>
      <c r="L221" s="92" t="s">
        <v>185</v>
      </c>
      <c r="M221" s="93">
        <v>868</v>
      </c>
      <c r="N221" s="94"/>
      <c r="O221" s="95">
        <v>8.0199999999999998E-4</v>
      </c>
      <c r="P221" s="95">
        <v>1.3749999999999999E-3</v>
      </c>
      <c r="Q221" s="85"/>
      <c r="R221" s="95">
        <v>4.0000000000000002E-4</v>
      </c>
      <c r="S221" s="95">
        <v>4.0000000000000002E-4</v>
      </c>
      <c r="T221" s="85"/>
      <c r="U221" s="84"/>
      <c r="V221" s="81">
        <f t="shared" si="23"/>
        <v>1005.6178769735</v>
      </c>
      <c r="W221" s="81">
        <f t="shared" si="24"/>
        <v>930.65282659949992</v>
      </c>
      <c r="X221" s="81">
        <f t="shared" si="25"/>
        <v>-74.965050374000043</v>
      </c>
      <c r="Y221" s="82">
        <f t="shared" si="26"/>
        <v>-7.4546258663991033E-2</v>
      </c>
      <c r="Z221" s="84"/>
      <c r="AA221" s="83">
        <f t="shared" si="27"/>
        <v>74.965050374000043</v>
      </c>
    </row>
    <row r="222" spans="1:27" s="87" customFormat="1" ht="14" x14ac:dyDescent="0.3">
      <c r="A222" s="75" t="s">
        <v>186</v>
      </c>
      <c r="B222" s="13">
        <v>870</v>
      </c>
      <c r="C222" s="13"/>
      <c r="D222" s="76">
        <v>4.3824000000000002E-2</v>
      </c>
      <c r="E222" s="76">
        <v>0.13372700000000001</v>
      </c>
      <c r="F222" s="77"/>
      <c r="G222" s="78">
        <v>2.9246999999999999E-2</v>
      </c>
      <c r="H222" s="79">
        <v>0.115186</v>
      </c>
      <c r="I222" s="80"/>
      <c r="J222" s="90"/>
      <c r="K222" s="91"/>
      <c r="L222" s="92" t="s">
        <v>186</v>
      </c>
      <c r="M222" s="93">
        <v>870</v>
      </c>
      <c r="N222" s="94"/>
      <c r="O222" s="95">
        <v>3.7477999999999997E-2</v>
      </c>
      <c r="P222" s="95">
        <v>7.3978000000000002E-2</v>
      </c>
      <c r="Q222" s="85"/>
      <c r="R222" s="95">
        <v>5.0749000000000002E-2</v>
      </c>
      <c r="S222" s="95">
        <v>0.13155800000000001</v>
      </c>
      <c r="T222" s="85"/>
      <c r="U222" s="84"/>
      <c r="V222" s="81">
        <f t="shared" si="23"/>
        <v>98581.515365577696</v>
      </c>
      <c r="W222" s="81">
        <f t="shared" si="24"/>
        <v>88246.418912249996</v>
      </c>
      <c r="X222" s="81">
        <f t="shared" si="25"/>
        <v>-10335.0964533277</v>
      </c>
      <c r="Y222" s="82">
        <f t="shared" si="26"/>
        <v>-0.1048380765400211</v>
      </c>
      <c r="Z222" s="84"/>
      <c r="AA222" s="83">
        <f t="shared" si="27"/>
        <v>10335.0964533277</v>
      </c>
    </row>
    <row r="223" spans="1:27" s="87" customFormat="1" ht="14" x14ac:dyDescent="0.3">
      <c r="A223" s="75" t="s">
        <v>187</v>
      </c>
      <c r="B223" s="13">
        <v>871</v>
      </c>
      <c r="C223" s="13"/>
      <c r="D223" s="76">
        <v>6.6874000000000003E-2</v>
      </c>
      <c r="E223" s="76">
        <v>0.126662</v>
      </c>
      <c r="F223" s="77"/>
      <c r="G223" s="78">
        <v>7.0914000000000005E-2</v>
      </c>
      <c r="H223" s="79">
        <v>0.1434</v>
      </c>
      <c r="I223" s="80"/>
      <c r="J223" s="90"/>
      <c r="K223" s="91"/>
      <c r="L223" s="92" t="s">
        <v>187</v>
      </c>
      <c r="M223" s="93">
        <v>871</v>
      </c>
      <c r="N223" s="94"/>
      <c r="O223" s="95">
        <v>5.2898000000000001E-2</v>
      </c>
      <c r="P223" s="95">
        <v>0.14977699999999999</v>
      </c>
      <c r="Q223" s="85"/>
      <c r="R223" s="95">
        <v>9.7241999999999995E-2</v>
      </c>
      <c r="S223" s="95">
        <v>0.15312000000000001</v>
      </c>
      <c r="T223" s="85"/>
      <c r="U223" s="84"/>
      <c r="V223" s="81">
        <f t="shared" si="23"/>
        <v>123044.06956964498</v>
      </c>
      <c r="W223" s="81">
        <f t="shared" si="24"/>
        <v>131122.75911856932</v>
      </c>
      <c r="X223" s="81">
        <f t="shared" si="25"/>
        <v>8078.6895489243325</v>
      </c>
      <c r="Y223" s="82">
        <f t="shared" si="26"/>
        <v>6.5656878687287409E-2</v>
      </c>
      <c r="Z223" s="84"/>
      <c r="AA223" s="83">
        <f t="shared" si="27"/>
        <v>8078.6895489243325</v>
      </c>
    </row>
    <row r="224" spans="1:27" s="87" customFormat="1" ht="14" x14ac:dyDescent="0.3">
      <c r="A224" s="75" t="s">
        <v>214</v>
      </c>
      <c r="B224" s="13">
        <v>872</v>
      </c>
      <c r="C224" s="13"/>
      <c r="D224" s="76">
        <v>1.505E-3</v>
      </c>
      <c r="E224" s="76">
        <v>2.8500000000000001E-3</v>
      </c>
      <c r="F224" s="77"/>
      <c r="G224" s="78">
        <v>1.5950000000000001E-3</v>
      </c>
      <c r="H224" s="79">
        <v>3.2260000000000001E-3</v>
      </c>
      <c r="I224" s="80"/>
      <c r="J224" s="90"/>
      <c r="K224" s="91"/>
      <c r="L224" s="92" t="s">
        <v>214</v>
      </c>
      <c r="M224" s="93">
        <v>872</v>
      </c>
      <c r="N224" s="94"/>
      <c r="O224" s="95">
        <v>3.2850000000000002E-3</v>
      </c>
      <c r="P224" s="95">
        <v>4.0000000000000002E-4</v>
      </c>
      <c r="Q224" s="85"/>
      <c r="R224" s="95">
        <v>4.0000000000000002E-4</v>
      </c>
      <c r="S224" s="95">
        <v>2.2360000000000001E-3</v>
      </c>
      <c r="T224" s="85"/>
      <c r="U224" s="84"/>
      <c r="V224" s="81">
        <f t="shared" si="23"/>
        <v>2768.4064841053996</v>
      </c>
      <c r="W224" s="81">
        <f t="shared" si="24"/>
        <v>2333.8298277773997</v>
      </c>
      <c r="X224" s="81">
        <f t="shared" si="25"/>
        <v>-434.5766563279999</v>
      </c>
      <c r="Y224" s="82">
        <f t="shared" si="26"/>
        <v>-0.15697718482567119</v>
      </c>
      <c r="Z224" s="84"/>
      <c r="AA224" s="83">
        <f t="shared" si="27"/>
        <v>434.5766563279999</v>
      </c>
    </row>
    <row r="225" spans="1:27" s="87" customFormat="1" ht="14" x14ac:dyDescent="0.3">
      <c r="A225" s="75" t="s">
        <v>188</v>
      </c>
      <c r="B225" s="13">
        <v>873</v>
      </c>
      <c r="C225" s="13"/>
      <c r="D225" s="76">
        <v>9.0939999999999997E-3</v>
      </c>
      <c r="E225" s="76">
        <v>0.106151</v>
      </c>
      <c r="F225" s="77"/>
      <c r="G225" s="78">
        <v>4.1374000000000001E-2</v>
      </c>
      <c r="H225" s="79">
        <v>3.8392000000000003E-2</v>
      </c>
      <c r="I225" s="80"/>
      <c r="J225" s="90"/>
      <c r="K225" s="91"/>
      <c r="L225" s="92" t="s">
        <v>188</v>
      </c>
      <c r="M225" s="93">
        <v>873</v>
      </c>
      <c r="N225" s="94"/>
      <c r="O225" s="95">
        <v>1.4713E-2</v>
      </c>
      <c r="P225" s="95">
        <v>7.8830999999999998E-2</v>
      </c>
      <c r="Q225" s="85"/>
      <c r="R225" s="95">
        <v>1.7454000000000001E-2</v>
      </c>
      <c r="S225" s="95">
        <v>5.3651999999999998E-2</v>
      </c>
      <c r="T225" s="85"/>
      <c r="U225" s="84"/>
      <c r="V225" s="81">
        <f t="shared" si="23"/>
        <v>53103.495872067491</v>
      </c>
      <c r="W225" s="81">
        <f t="shared" si="24"/>
        <v>48704.998682392499</v>
      </c>
      <c r="X225" s="81">
        <f t="shared" si="25"/>
        <v>-4398.4971896749921</v>
      </c>
      <c r="Y225" s="82">
        <f t="shared" si="26"/>
        <v>-8.2828768943413525E-2</v>
      </c>
      <c r="Z225" s="84"/>
      <c r="AA225" s="83">
        <f t="shared" si="27"/>
        <v>4398.4971896749921</v>
      </c>
    </row>
    <row r="226" spans="1:27" s="87" customFormat="1" ht="14" x14ac:dyDescent="0.3">
      <c r="A226" s="75" t="s">
        <v>189</v>
      </c>
      <c r="B226" s="13">
        <v>876</v>
      </c>
      <c r="C226" s="13"/>
      <c r="D226" s="76">
        <v>2.7824000000000002E-2</v>
      </c>
      <c r="E226" s="76">
        <v>0.102634</v>
      </c>
      <c r="F226" s="77"/>
      <c r="G226" s="78">
        <v>7.8590999999999994E-2</v>
      </c>
      <c r="H226" s="79">
        <v>0.113982</v>
      </c>
      <c r="I226" s="80"/>
      <c r="J226" s="90"/>
      <c r="K226" s="91"/>
      <c r="L226" s="92" t="s">
        <v>189</v>
      </c>
      <c r="M226" s="93">
        <v>876</v>
      </c>
      <c r="N226" s="94"/>
      <c r="O226" s="95">
        <v>2.9260000000000001E-2</v>
      </c>
      <c r="P226" s="95">
        <v>0.22648799999999999</v>
      </c>
      <c r="Q226" s="85"/>
      <c r="R226" s="95">
        <v>8.0730999999999997E-2</v>
      </c>
      <c r="S226" s="95">
        <v>0.186832</v>
      </c>
      <c r="T226" s="85"/>
      <c r="U226" s="84"/>
      <c r="V226" s="81">
        <f t="shared" si="23"/>
        <v>91196.152167281587</v>
      </c>
      <c r="W226" s="81">
        <f t="shared" si="24"/>
        <v>150165.31999120477</v>
      </c>
      <c r="X226" s="81">
        <f t="shared" si="25"/>
        <v>58969.167823923184</v>
      </c>
      <c r="Y226" s="82">
        <f t="shared" si="26"/>
        <v>0.64661903405481103</v>
      </c>
      <c r="Z226" s="84"/>
      <c r="AA226" s="83">
        <f t="shared" si="27"/>
        <v>58969.167823923184</v>
      </c>
    </row>
    <row r="227" spans="1:27" s="87" customFormat="1" ht="14" x14ac:dyDescent="0.3">
      <c r="A227" s="75" t="s">
        <v>190</v>
      </c>
      <c r="B227" s="13">
        <v>879</v>
      </c>
      <c r="C227" s="13"/>
      <c r="D227" s="76">
        <v>1.1852E-2</v>
      </c>
      <c r="E227" s="76">
        <v>6.8820000000000006E-2</v>
      </c>
      <c r="F227" s="77"/>
      <c r="G227" s="78">
        <v>4.4775000000000002E-2</v>
      </c>
      <c r="H227" s="79">
        <v>5.7053E-2</v>
      </c>
      <c r="I227" s="80"/>
      <c r="J227" s="90"/>
      <c r="K227" s="91"/>
      <c r="L227" s="92" t="s">
        <v>190</v>
      </c>
      <c r="M227" s="93">
        <v>879</v>
      </c>
      <c r="N227" s="94"/>
      <c r="O227" s="95">
        <v>1.6701000000000001E-2</v>
      </c>
      <c r="P227" s="95">
        <v>3.7641000000000001E-2</v>
      </c>
      <c r="Q227" s="85"/>
      <c r="R227" s="95">
        <v>4.7890000000000002E-2</v>
      </c>
      <c r="S227" s="95">
        <v>0.10385800000000001</v>
      </c>
      <c r="T227" s="85"/>
      <c r="U227" s="84"/>
      <c r="V227" s="81">
        <f t="shared" si="23"/>
        <v>50545.042192115703</v>
      </c>
      <c r="W227" s="81">
        <f t="shared" si="24"/>
        <v>59648.113278932498</v>
      </c>
      <c r="X227" s="81">
        <f t="shared" si="25"/>
        <v>9103.0710868167953</v>
      </c>
      <c r="Y227" s="82">
        <f t="shared" si="26"/>
        <v>0.1800981993885197</v>
      </c>
      <c r="Z227" s="84"/>
      <c r="AA227" s="83">
        <f t="shared" si="27"/>
        <v>9103.0710868167953</v>
      </c>
    </row>
    <row r="228" spans="1:27" s="87" customFormat="1" ht="14" x14ac:dyDescent="0.3">
      <c r="A228" s="75" t="s">
        <v>191</v>
      </c>
      <c r="B228" s="13">
        <v>881</v>
      </c>
      <c r="C228" s="13"/>
      <c r="D228" s="76">
        <v>7.5713000000000003E-2</v>
      </c>
      <c r="E228" s="76">
        <v>0.60006599999999999</v>
      </c>
      <c r="F228" s="77"/>
      <c r="G228" s="78">
        <v>7.8584000000000001E-2</v>
      </c>
      <c r="H228" s="79">
        <v>0.28128399999999998</v>
      </c>
      <c r="I228" s="80"/>
      <c r="J228" s="90"/>
      <c r="K228" s="91"/>
      <c r="L228" s="92" t="s">
        <v>191</v>
      </c>
      <c r="M228" s="93">
        <v>881</v>
      </c>
      <c r="N228" s="94"/>
      <c r="O228" s="95">
        <v>8.8887999999999995E-2</v>
      </c>
      <c r="P228" s="95">
        <v>0.36594199999999999</v>
      </c>
      <c r="Q228" s="85"/>
      <c r="R228" s="95">
        <v>9.1569999999999999E-2</v>
      </c>
      <c r="S228" s="95">
        <v>0.24419099999999999</v>
      </c>
      <c r="T228" s="85"/>
      <c r="U228" s="84"/>
      <c r="V228" s="81">
        <f t="shared" si="23"/>
        <v>304408.30216376478</v>
      </c>
      <c r="W228" s="81">
        <f t="shared" si="24"/>
        <v>235329.4874382905</v>
      </c>
      <c r="X228" s="81">
        <f t="shared" si="25"/>
        <v>-69078.81472547428</v>
      </c>
      <c r="Y228" s="82">
        <f t="shared" si="26"/>
        <v>-0.22692815614572642</v>
      </c>
      <c r="Z228" s="84"/>
      <c r="AA228" s="83">
        <f t="shared" si="27"/>
        <v>69078.81472547428</v>
      </c>
    </row>
    <row r="229" spans="1:27" s="87" customFormat="1" ht="14" x14ac:dyDescent="0.3">
      <c r="A229" s="75" t="s">
        <v>192</v>
      </c>
      <c r="B229" s="13">
        <v>882</v>
      </c>
      <c r="C229" s="13">
        <v>490</v>
      </c>
      <c r="D229" s="76"/>
      <c r="E229" s="76"/>
      <c r="F229" s="77"/>
      <c r="G229" s="78"/>
      <c r="H229" s="79"/>
      <c r="I229" s="80"/>
      <c r="J229" s="90"/>
      <c r="K229" s="91"/>
      <c r="L229" s="92" t="s">
        <v>192</v>
      </c>
      <c r="M229" s="93">
        <v>882</v>
      </c>
      <c r="N229" s="93">
        <v>490</v>
      </c>
      <c r="O229" s="95">
        <v>0</v>
      </c>
      <c r="P229" s="95">
        <v>0</v>
      </c>
      <c r="Q229" s="85"/>
      <c r="R229" s="95">
        <v>0</v>
      </c>
      <c r="S229" s="95">
        <v>0</v>
      </c>
      <c r="T229" s="85"/>
      <c r="U229" s="84"/>
      <c r="V229" s="81">
        <f t="shared" si="23"/>
        <v>0</v>
      </c>
      <c r="W229" s="81">
        <f t="shared" si="24"/>
        <v>0</v>
      </c>
      <c r="X229" s="81">
        <f t="shared" si="25"/>
        <v>0</v>
      </c>
      <c r="Y229" s="82" t="str">
        <f t="shared" si="26"/>
        <v/>
      </c>
      <c r="Z229" s="84"/>
      <c r="AA229" s="83">
        <f t="shared" si="27"/>
        <v>0</v>
      </c>
    </row>
    <row r="230" spans="1:27" s="87" customFormat="1" ht="14" x14ac:dyDescent="0.3">
      <c r="A230" s="75" t="s">
        <v>193</v>
      </c>
      <c r="B230" s="13">
        <v>883</v>
      </c>
      <c r="C230" s="13"/>
      <c r="D230" s="76">
        <v>5.8015999999999998E-2</v>
      </c>
      <c r="E230" s="76">
        <v>0.100865</v>
      </c>
      <c r="F230" s="77"/>
      <c r="G230" s="78">
        <v>0.130997</v>
      </c>
      <c r="H230" s="79">
        <v>0.24368799999999999</v>
      </c>
      <c r="I230" s="80"/>
      <c r="J230" s="90"/>
      <c r="K230" s="91"/>
      <c r="L230" s="92" t="s">
        <v>193</v>
      </c>
      <c r="M230" s="93">
        <v>883</v>
      </c>
      <c r="N230" s="94"/>
      <c r="O230" s="95">
        <v>5.4988000000000002E-2</v>
      </c>
      <c r="P230" s="95">
        <v>9.6257999999999996E-2</v>
      </c>
      <c r="Q230" s="85"/>
      <c r="R230" s="95">
        <v>9.3121999999999996E-2</v>
      </c>
      <c r="S230" s="95">
        <v>0.179786</v>
      </c>
      <c r="T230" s="85"/>
      <c r="U230" s="84"/>
      <c r="V230" s="81">
        <f t="shared" si="23"/>
        <v>154897.71810459689</v>
      </c>
      <c r="W230" s="81">
        <f t="shared" si="24"/>
        <v>125044.048225694</v>
      </c>
      <c r="X230" s="81">
        <f t="shared" si="25"/>
        <v>-29853.669878902889</v>
      </c>
      <c r="Y230" s="82">
        <f t="shared" si="26"/>
        <v>-0.19273150207896395</v>
      </c>
      <c r="Z230" s="84"/>
      <c r="AA230" s="83">
        <f t="shared" si="27"/>
        <v>29853.669878902889</v>
      </c>
    </row>
    <row r="231" spans="1:27" s="87" customFormat="1" ht="14" x14ac:dyDescent="0.3">
      <c r="A231" s="75" t="s">
        <v>194</v>
      </c>
      <c r="B231" s="13">
        <v>885</v>
      </c>
      <c r="C231" s="13"/>
      <c r="D231" s="76">
        <v>8.0902000000000002E-2</v>
      </c>
      <c r="E231" s="76">
        <v>0.41308299999999998</v>
      </c>
      <c r="F231" s="77"/>
      <c r="G231" s="78">
        <v>0.22654099999999999</v>
      </c>
      <c r="H231" s="79">
        <v>0.51036499999999996</v>
      </c>
      <c r="I231" s="80"/>
      <c r="J231" s="90"/>
      <c r="K231" s="91"/>
      <c r="L231" s="92" t="s">
        <v>194</v>
      </c>
      <c r="M231" s="93">
        <v>885</v>
      </c>
      <c r="N231" s="94"/>
      <c r="O231" s="95">
        <v>7.2792999999999997E-2</v>
      </c>
      <c r="P231" s="95">
        <v>0.32499</v>
      </c>
      <c r="Q231" s="85"/>
      <c r="R231" s="95">
        <v>0.203845</v>
      </c>
      <c r="S231" s="95">
        <v>0.46509400000000001</v>
      </c>
      <c r="T231" s="85"/>
      <c r="U231" s="84"/>
      <c r="V231" s="81">
        <f t="shared" si="23"/>
        <v>354502.36059271597</v>
      </c>
      <c r="W231" s="81">
        <f t="shared" si="24"/>
        <v>307889.26921633654</v>
      </c>
      <c r="X231" s="81">
        <f t="shared" si="25"/>
        <v>-46613.091376379423</v>
      </c>
      <c r="Y231" s="82">
        <f t="shared" si="26"/>
        <v>-0.13148880390653508</v>
      </c>
      <c r="Z231" s="84"/>
      <c r="AA231" s="83">
        <f t="shared" si="27"/>
        <v>46613.091376379423</v>
      </c>
    </row>
    <row r="232" spans="1:27" s="87" customFormat="1" ht="14" x14ac:dyDescent="0.3">
      <c r="A232" s="75" t="s">
        <v>195</v>
      </c>
      <c r="B232" s="13">
        <v>886</v>
      </c>
      <c r="C232" s="13"/>
      <c r="D232" s="76">
        <v>5.6897999999999997E-2</v>
      </c>
      <c r="E232" s="76">
        <v>9.4029000000000001E-2</v>
      </c>
      <c r="F232" s="77"/>
      <c r="G232" s="78">
        <v>9.9141000000000007E-2</v>
      </c>
      <c r="H232" s="79">
        <v>0.27129500000000001</v>
      </c>
      <c r="I232" s="80"/>
      <c r="J232" s="90"/>
      <c r="K232" s="91"/>
      <c r="L232" s="92" t="s">
        <v>195</v>
      </c>
      <c r="M232" s="93">
        <v>886</v>
      </c>
      <c r="N232" s="94"/>
      <c r="O232" s="95">
        <v>7.041E-2</v>
      </c>
      <c r="P232" s="95">
        <v>6.5201999999999996E-2</v>
      </c>
      <c r="Q232" s="85"/>
      <c r="R232" s="95">
        <v>0.127965</v>
      </c>
      <c r="S232" s="95">
        <v>0.18834200000000001</v>
      </c>
      <c r="T232" s="85"/>
      <c r="U232" s="84"/>
      <c r="V232" s="81">
        <f t="shared" si="23"/>
        <v>155863.46729065079</v>
      </c>
      <c r="W232" s="81">
        <f t="shared" si="24"/>
        <v>131972.51489208839</v>
      </c>
      <c r="X232" s="81">
        <f t="shared" si="25"/>
        <v>-23890.952398562396</v>
      </c>
      <c r="Y232" s="82">
        <f t="shared" si="26"/>
        <v>-0.15328128402283692</v>
      </c>
      <c r="Z232" s="84"/>
      <c r="AA232" s="83">
        <f t="shared" si="27"/>
        <v>23890.952398562396</v>
      </c>
    </row>
    <row r="233" spans="1:27" s="87" customFormat="1" ht="14" x14ac:dyDescent="0.3">
      <c r="A233" s="75" t="s">
        <v>196</v>
      </c>
      <c r="B233" s="13">
        <v>888</v>
      </c>
      <c r="C233" s="13"/>
      <c r="D233" s="76">
        <v>4.6340000000000001E-3</v>
      </c>
      <c r="E233" s="76">
        <v>8.5520000000000006E-3</v>
      </c>
      <c r="F233" s="77"/>
      <c r="G233" s="78">
        <v>5.1469999999999997E-3</v>
      </c>
      <c r="H233" s="79">
        <v>2.9978000000000001E-2</v>
      </c>
      <c r="I233" s="80"/>
      <c r="J233" s="90"/>
      <c r="K233" s="91"/>
      <c r="L233" s="92" t="s">
        <v>196</v>
      </c>
      <c r="M233" s="93">
        <v>888</v>
      </c>
      <c r="N233" s="94"/>
      <c r="O233" s="95">
        <v>4.0000000000000002E-4</v>
      </c>
      <c r="P233" s="95">
        <v>5.0650000000000001E-3</v>
      </c>
      <c r="Q233" s="85"/>
      <c r="R233" s="95">
        <v>5.4349999999999997E-3</v>
      </c>
      <c r="S233" s="95">
        <v>1.3480000000000001E-2</v>
      </c>
      <c r="T233" s="85"/>
      <c r="U233" s="84"/>
      <c r="V233" s="81">
        <f t="shared" si="23"/>
        <v>14977.479811802999</v>
      </c>
      <c r="W233" s="81">
        <f t="shared" si="24"/>
        <v>6885.6615432025001</v>
      </c>
      <c r="X233" s="81">
        <f t="shared" si="25"/>
        <v>-8091.8182686004993</v>
      </c>
      <c r="Y233" s="82">
        <f t="shared" si="26"/>
        <v>-0.54026567688802651</v>
      </c>
      <c r="Z233" s="84"/>
      <c r="AA233" s="83">
        <f t="shared" si="27"/>
        <v>8091.8182686004993</v>
      </c>
    </row>
    <row r="234" spans="1:27" s="87" customFormat="1" ht="14" x14ac:dyDescent="0.3">
      <c r="A234" s="75" t="s">
        <v>197</v>
      </c>
      <c r="B234" s="13">
        <v>889</v>
      </c>
      <c r="C234" s="13"/>
      <c r="D234" s="76">
        <v>9.5391000000000004E-2</v>
      </c>
      <c r="E234" s="76">
        <v>0.214505</v>
      </c>
      <c r="F234" s="77"/>
      <c r="G234" s="78">
        <v>0.117692</v>
      </c>
      <c r="H234" s="79">
        <v>0.38053199999999998</v>
      </c>
      <c r="I234" s="80"/>
      <c r="J234" s="90"/>
      <c r="K234" s="91"/>
      <c r="L234" s="92" t="s">
        <v>197</v>
      </c>
      <c r="M234" s="93">
        <v>889</v>
      </c>
      <c r="N234" s="94"/>
      <c r="O234" s="95">
        <v>0.100912</v>
      </c>
      <c r="P234" s="95">
        <v>0.42298999999999998</v>
      </c>
      <c r="Q234" s="85"/>
      <c r="R234" s="95">
        <v>0.14185200000000001</v>
      </c>
      <c r="S234" s="95">
        <v>0.364234</v>
      </c>
      <c r="T234" s="85"/>
      <c r="U234" s="84"/>
      <c r="V234" s="81">
        <f t="shared" si="23"/>
        <v>244649.34121505546</v>
      </c>
      <c r="W234" s="81">
        <f t="shared" si="24"/>
        <v>303982.72292764479</v>
      </c>
      <c r="X234" s="81">
        <f t="shared" si="25"/>
        <v>59333.381712589326</v>
      </c>
      <c r="Y234" s="82">
        <f t="shared" si="26"/>
        <v>0.24252418346155763</v>
      </c>
      <c r="Z234" s="84"/>
      <c r="AA234" s="83">
        <f t="shared" si="27"/>
        <v>59333.381712589326</v>
      </c>
    </row>
    <row r="235" spans="1:27" s="87" customFormat="1" ht="14" x14ac:dyDescent="0.3">
      <c r="A235" s="75" t="s">
        <v>198</v>
      </c>
      <c r="B235" s="13">
        <v>894</v>
      </c>
      <c r="C235" s="13"/>
      <c r="D235" s="76">
        <v>9.4570000000000001E-3</v>
      </c>
      <c r="E235" s="76">
        <v>8.1694000000000003E-2</v>
      </c>
      <c r="F235" s="77"/>
      <c r="G235" s="78">
        <v>2.6980000000000001E-2</v>
      </c>
      <c r="H235" s="79">
        <v>3.1988000000000003E-2</v>
      </c>
      <c r="I235" s="80"/>
      <c r="J235" s="90"/>
      <c r="K235" s="91"/>
      <c r="L235" s="92" t="s">
        <v>198</v>
      </c>
      <c r="M235" s="93">
        <v>894</v>
      </c>
      <c r="N235" s="94"/>
      <c r="O235" s="95">
        <v>2.9979999999999998E-3</v>
      </c>
      <c r="P235" s="95">
        <v>2.7068999999999999E-2</v>
      </c>
      <c r="Q235" s="85"/>
      <c r="R235" s="95">
        <v>8.3320000000000009E-3</v>
      </c>
      <c r="S235" s="95">
        <v>3.6355999999999999E-2</v>
      </c>
      <c r="T235" s="85"/>
      <c r="U235" s="84"/>
      <c r="V235" s="81">
        <f t="shared" si="23"/>
        <v>41878.617653564404</v>
      </c>
      <c r="W235" s="81">
        <f t="shared" si="24"/>
        <v>22030.344939229297</v>
      </c>
      <c r="X235" s="81">
        <f t="shared" si="25"/>
        <v>-19848.272714335108</v>
      </c>
      <c r="Y235" s="82">
        <f t="shared" si="26"/>
        <v>-0.47394765697682401</v>
      </c>
      <c r="Z235" s="84"/>
      <c r="AA235" s="83">
        <f t="shared" si="27"/>
        <v>19848.272714335108</v>
      </c>
    </row>
    <row r="236" spans="1:27" s="87" customFormat="1" ht="14" x14ac:dyDescent="0.3">
      <c r="A236" s="75" t="s">
        <v>199</v>
      </c>
      <c r="B236" s="13">
        <v>895</v>
      </c>
      <c r="C236" s="13"/>
      <c r="D236" s="76">
        <v>3.2777000000000001E-2</v>
      </c>
      <c r="E236" s="76">
        <v>4.0841000000000002E-2</v>
      </c>
      <c r="F236" s="77"/>
      <c r="G236" s="78">
        <v>9.5069999999999998E-3</v>
      </c>
      <c r="H236" s="79">
        <v>6.4324000000000006E-2</v>
      </c>
      <c r="I236" s="80"/>
      <c r="J236" s="90"/>
      <c r="K236" s="91"/>
      <c r="L236" s="92" t="s">
        <v>199</v>
      </c>
      <c r="M236" s="93">
        <v>895</v>
      </c>
      <c r="N236" s="94"/>
      <c r="O236" s="95">
        <v>4.1234E-2</v>
      </c>
      <c r="P236" s="95">
        <v>0.11815199999999999</v>
      </c>
      <c r="Q236" s="85"/>
      <c r="R236" s="95">
        <v>2.1586999999999999E-2</v>
      </c>
      <c r="S236" s="95">
        <v>0.112454</v>
      </c>
      <c r="T236" s="85"/>
      <c r="U236" s="84"/>
      <c r="V236" s="81">
        <f t="shared" si="23"/>
        <v>48066.586604067095</v>
      </c>
      <c r="W236" s="81">
        <f t="shared" si="24"/>
        <v>90902.527896175408</v>
      </c>
      <c r="X236" s="81">
        <f t="shared" si="25"/>
        <v>42835.941292108313</v>
      </c>
      <c r="Y236" s="82">
        <f t="shared" si="26"/>
        <v>0.8911791811837082</v>
      </c>
      <c r="Z236" s="84"/>
      <c r="AA236" s="83">
        <f t="shared" si="27"/>
        <v>42835.941292108313</v>
      </c>
    </row>
    <row r="237" spans="1:27" s="87" customFormat="1" ht="14" x14ac:dyDescent="0.3">
      <c r="A237" s="75" t="s">
        <v>200</v>
      </c>
      <c r="B237" s="13">
        <v>896</v>
      </c>
      <c r="C237" s="13"/>
      <c r="D237" s="76">
        <v>1.8789E-2</v>
      </c>
      <c r="E237" s="76">
        <v>6.0877000000000001E-2</v>
      </c>
      <c r="F237" s="77"/>
      <c r="G237" s="78">
        <v>3.7407999999999997E-2</v>
      </c>
      <c r="H237" s="79">
        <v>9.5848000000000003E-2</v>
      </c>
      <c r="I237" s="80"/>
      <c r="J237" s="90"/>
      <c r="K237" s="91"/>
      <c r="L237" s="92" t="s">
        <v>200</v>
      </c>
      <c r="M237" s="93">
        <v>896</v>
      </c>
      <c r="N237" s="94"/>
      <c r="O237" s="95">
        <v>1.6122999999999998E-2</v>
      </c>
      <c r="P237" s="95">
        <v>7.3703000000000005E-2</v>
      </c>
      <c r="Q237" s="85"/>
      <c r="R237" s="95">
        <v>3.3453999999999998E-2</v>
      </c>
      <c r="S237" s="95">
        <v>8.1528000000000003E-2</v>
      </c>
      <c r="T237" s="85"/>
      <c r="U237" s="84"/>
      <c r="V237" s="81">
        <f t="shared" ref="V237:V239" si="28">SUMPRODUCT($D$3:$I$3,D237:I237)/100</f>
        <v>62601.006835667096</v>
      </c>
      <c r="W237" s="81">
        <f t="shared" ref="W237:W239" si="29">SUMPRODUCT($D$3:$I$3,O237:T237)/100</f>
        <v>59690.875279368498</v>
      </c>
      <c r="X237" s="81">
        <f t="shared" ref="X237:X239" si="30">W237-V237</f>
        <v>-2910.1315562985983</v>
      </c>
      <c r="Y237" s="82">
        <f t="shared" ref="Y237:Y239" si="31">IF(V237&gt;0,X237/V237,"")</f>
        <v>-4.6486976861856842E-2</v>
      </c>
      <c r="Z237" s="84"/>
      <c r="AA237" s="83">
        <f t="shared" si="27"/>
        <v>2910.1315562985983</v>
      </c>
    </row>
    <row r="238" spans="1:27" s="87" customFormat="1" ht="14" x14ac:dyDescent="0.3">
      <c r="A238" s="75" t="s">
        <v>201</v>
      </c>
      <c r="B238" s="13">
        <v>899</v>
      </c>
      <c r="C238" s="13"/>
      <c r="D238" s="76">
        <v>2.1472000000000002E-2</v>
      </c>
      <c r="E238" s="76">
        <v>3.6570000000000001E-3</v>
      </c>
      <c r="F238" s="77"/>
      <c r="G238" s="78">
        <v>3.5729999999999998E-3</v>
      </c>
      <c r="H238" s="79">
        <v>3.604E-3</v>
      </c>
      <c r="I238" s="80"/>
      <c r="J238" s="90"/>
      <c r="K238" s="91"/>
      <c r="L238" s="92" t="s">
        <v>201</v>
      </c>
      <c r="M238" s="93">
        <v>899</v>
      </c>
      <c r="N238" s="94"/>
      <c r="O238" s="95">
        <v>5.084E-3</v>
      </c>
      <c r="P238" s="95">
        <v>5.4279999999999997E-3</v>
      </c>
      <c r="Q238" s="85"/>
      <c r="R238" s="95">
        <v>2.0799999999999998E-3</v>
      </c>
      <c r="S238" s="95">
        <v>7.4460000000000004E-3</v>
      </c>
      <c r="T238" s="85"/>
      <c r="U238" s="84"/>
      <c r="V238" s="81">
        <f t="shared" si="28"/>
        <v>12155.5146377685</v>
      </c>
      <c r="W238" s="81">
        <f t="shared" si="29"/>
        <v>6491.561786365799</v>
      </c>
      <c r="X238" s="81">
        <f t="shared" si="30"/>
        <v>-5663.9528514027006</v>
      </c>
      <c r="Y238" s="82">
        <f t="shared" si="31"/>
        <v>-0.46595747034882307</v>
      </c>
      <c r="Z238" s="84"/>
      <c r="AA238" s="83">
        <f t="shared" si="27"/>
        <v>5663.9528514027006</v>
      </c>
    </row>
    <row r="239" spans="1:27" s="87" customFormat="1" ht="14" x14ac:dyDescent="0.3">
      <c r="A239" s="75" t="s">
        <v>202</v>
      </c>
      <c r="B239" s="13">
        <v>955</v>
      </c>
      <c r="C239" s="13"/>
      <c r="D239" s="76">
        <v>1.7083000000000001E-2</v>
      </c>
      <c r="E239" s="76">
        <v>8.3538000000000001E-2</v>
      </c>
      <c r="F239" s="77"/>
      <c r="G239" s="78">
        <v>1.2415000000000001E-2</v>
      </c>
      <c r="H239" s="79">
        <v>2.1174999999999999E-2</v>
      </c>
      <c r="I239" s="80"/>
      <c r="J239" s="90"/>
      <c r="K239" s="91"/>
      <c r="L239" s="92" t="s">
        <v>202</v>
      </c>
      <c r="M239" s="93">
        <v>955</v>
      </c>
      <c r="N239" s="94"/>
      <c r="O239" s="95">
        <v>1.5647999999999999E-2</v>
      </c>
      <c r="P239" s="95">
        <v>0.115318</v>
      </c>
      <c r="Q239" s="85"/>
      <c r="R239" s="95">
        <v>3.7464999999999998E-2</v>
      </c>
      <c r="S239" s="95">
        <v>8.0513000000000001E-2</v>
      </c>
      <c r="T239" s="96"/>
      <c r="U239" s="84"/>
      <c r="V239" s="81">
        <f t="shared" si="28"/>
        <v>39676.281211429894</v>
      </c>
      <c r="W239" s="81">
        <f t="shared" si="29"/>
        <v>71428.646386613094</v>
      </c>
      <c r="X239" s="81">
        <f t="shared" si="30"/>
        <v>31752.3651751832</v>
      </c>
      <c r="Y239" s="82">
        <f t="shared" si="31"/>
        <v>0.80028581826958167</v>
      </c>
      <c r="Z239" s="84"/>
      <c r="AA239" s="83">
        <f t="shared" si="27"/>
        <v>31752.3651751832</v>
      </c>
    </row>
    <row r="240" spans="1:27" x14ac:dyDescent="0.35">
      <c r="A240" s="70"/>
      <c r="B240" s="71"/>
      <c r="C240" s="71"/>
      <c r="D240" s="72"/>
      <c r="E240" s="72"/>
      <c r="F240" s="72"/>
      <c r="G240" s="72"/>
      <c r="H240" s="73"/>
      <c r="K240" s="50"/>
    </row>
    <row r="241" spans="4:27" x14ac:dyDescent="0.35">
      <c r="D241" s="4" t="str">
        <f>IFERROR(VLOOKUP(B241,J:L,4,FALSE),"")</f>
        <v/>
      </c>
      <c r="G241" s="4"/>
      <c r="K241" s="50"/>
    </row>
    <row r="242" spans="4:27" x14ac:dyDescent="0.35">
      <c r="D242" s="4" t="str">
        <f>IFERROR(VLOOKUP(B242,J:L,4,FALSE),"")</f>
        <v/>
      </c>
      <c r="J242" s="23"/>
      <c r="K242" s="23"/>
      <c r="M242" s="23"/>
      <c r="N242" s="23"/>
      <c r="O242" s="23"/>
      <c r="P242" s="23"/>
      <c r="Q242" s="23"/>
      <c r="R242" s="23"/>
      <c r="S242" s="23"/>
      <c r="T242" s="23"/>
      <c r="U242" s="23"/>
      <c r="Y242" s="46"/>
      <c r="AA242"/>
    </row>
    <row r="243" spans="4:27" x14ac:dyDescent="0.35">
      <c r="D243" s="4" t="str">
        <f>IFERROR(VLOOKUP(B243,J:L,4,FALSE),"")</f>
        <v/>
      </c>
      <c r="J243" s="23"/>
      <c r="K243" s="23"/>
      <c r="M243" s="23"/>
      <c r="N243" s="23"/>
      <c r="O243" s="23"/>
      <c r="P243" s="23"/>
      <c r="Q243" s="23"/>
      <c r="R243" s="23"/>
      <c r="S243" s="23"/>
      <c r="T243" s="23"/>
      <c r="U243" s="23"/>
      <c r="Y243" s="46"/>
      <c r="AA243"/>
    </row>
    <row r="244" spans="4:27" x14ac:dyDescent="0.35">
      <c r="J244" s="23"/>
      <c r="K244" s="23"/>
      <c r="M244" s="23"/>
      <c r="N244" s="23"/>
      <c r="O244" s="23"/>
      <c r="P244" s="23"/>
      <c r="Q244" s="23"/>
      <c r="R244" s="23"/>
      <c r="S244" s="23"/>
      <c r="T244" s="23"/>
      <c r="U244" s="23"/>
      <c r="Y244" s="46"/>
      <c r="AA244"/>
    </row>
    <row r="245" spans="4:27" x14ac:dyDescent="0.35">
      <c r="J245" s="23"/>
      <c r="K245" s="23"/>
      <c r="M245" s="23"/>
      <c r="N245" s="23"/>
      <c r="O245" s="23"/>
      <c r="P245" s="23"/>
      <c r="Q245" s="23"/>
      <c r="R245" s="23"/>
      <c r="S245" s="23"/>
      <c r="T245" s="23"/>
      <c r="U245" s="23"/>
      <c r="Y245" s="46"/>
      <c r="AA245"/>
    </row>
    <row r="246" spans="4:27" x14ac:dyDescent="0.35">
      <c r="J246" s="23"/>
      <c r="K246" s="23"/>
      <c r="M246" s="23"/>
      <c r="N246" s="23"/>
      <c r="O246" s="23"/>
      <c r="P246" s="23"/>
      <c r="Q246" s="23"/>
      <c r="R246" s="23"/>
      <c r="S246" s="23"/>
      <c r="T246" s="23"/>
      <c r="U246" s="23"/>
      <c r="Y246" s="46"/>
      <c r="AA246"/>
    </row>
    <row r="247" spans="4:27" x14ac:dyDescent="0.35">
      <c r="J247" s="23"/>
      <c r="K247" s="23"/>
      <c r="M247" s="23"/>
      <c r="N247" s="23"/>
      <c r="O247" s="23"/>
      <c r="P247" s="23"/>
      <c r="Q247" s="23"/>
      <c r="R247" s="23"/>
      <c r="S247" s="23"/>
      <c r="T247" s="23"/>
      <c r="U247" s="23"/>
      <c r="Y247" s="46"/>
      <c r="AA247"/>
    </row>
    <row r="248" spans="4:27" x14ac:dyDescent="0.35">
      <c r="J248" s="23"/>
      <c r="K248" s="23"/>
      <c r="M248" s="23"/>
      <c r="N248" s="23"/>
      <c r="O248" s="23"/>
      <c r="P248" s="23"/>
      <c r="Q248" s="23"/>
      <c r="R248" s="23"/>
      <c r="S248" s="23"/>
      <c r="T248" s="23"/>
      <c r="U248" s="23"/>
      <c r="Y248" s="46"/>
      <c r="AA248"/>
    </row>
    <row r="249" spans="4:27" x14ac:dyDescent="0.35">
      <c r="J249" s="23"/>
      <c r="K249" s="23"/>
      <c r="M249" s="23"/>
      <c r="N249" s="23"/>
      <c r="O249" s="23"/>
      <c r="P249" s="23"/>
      <c r="Q249" s="23"/>
      <c r="R249" s="23"/>
      <c r="S249" s="23"/>
      <c r="T249" s="23"/>
      <c r="U249" s="23"/>
      <c r="Y249" s="46"/>
      <c r="AA249"/>
    </row>
    <row r="250" spans="4:27" x14ac:dyDescent="0.35">
      <c r="J250" s="23"/>
      <c r="K250" s="23"/>
      <c r="M250" s="23"/>
      <c r="N250" s="23"/>
      <c r="O250" s="23"/>
      <c r="P250" s="23"/>
      <c r="Q250" s="23"/>
      <c r="R250" s="23"/>
      <c r="S250" s="23"/>
      <c r="T250" s="23"/>
      <c r="U250" s="23"/>
      <c r="Y250" s="46"/>
      <c r="AA250"/>
    </row>
    <row r="251" spans="4:27" x14ac:dyDescent="0.35">
      <c r="J251" s="23"/>
      <c r="K251" s="23"/>
      <c r="M251" s="23"/>
      <c r="N251" s="23"/>
      <c r="O251" s="23"/>
      <c r="P251" s="23"/>
      <c r="Q251" s="23"/>
      <c r="R251" s="23"/>
      <c r="S251" s="23"/>
      <c r="T251" s="23"/>
      <c r="U251" s="23"/>
      <c r="Y251" s="46"/>
      <c r="AA251"/>
    </row>
    <row r="252" spans="4:27" x14ac:dyDescent="0.35">
      <c r="J252" s="23"/>
      <c r="K252" s="23"/>
      <c r="M252" s="23"/>
      <c r="N252" s="23"/>
      <c r="O252" s="23"/>
      <c r="P252" s="23"/>
      <c r="Q252" s="23"/>
      <c r="R252" s="23"/>
      <c r="S252" s="23"/>
      <c r="T252" s="23"/>
      <c r="U252" s="23"/>
      <c r="Y252" s="46"/>
      <c r="AA252"/>
    </row>
    <row r="253" spans="4:27" x14ac:dyDescent="0.35">
      <c r="J253" s="23"/>
      <c r="K253" s="23"/>
      <c r="M253" s="23"/>
      <c r="N253" s="23"/>
      <c r="O253" s="23"/>
      <c r="P253" s="23"/>
      <c r="Q253" s="23"/>
      <c r="R253" s="23"/>
      <c r="S253" s="23"/>
      <c r="T253" s="23"/>
      <c r="U253" s="23"/>
      <c r="Y253" s="46"/>
      <c r="AA253"/>
    </row>
    <row r="254" spans="4:27" x14ac:dyDescent="0.35">
      <c r="J254" s="23"/>
      <c r="K254" s="23"/>
      <c r="M254" s="23"/>
      <c r="N254" s="23"/>
      <c r="O254" s="23"/>
      <c r="P254" s="23"/>
      <c r="Q254" s="23"/>
      <c r="R254" s="23"/>
      <c r="S254" s="23"/>
      <c r="T254" s="23"/>
      <c r="U254" s="23"/>
      <c r="Y254" s="46"/>
      <c r="AA254"/>
    </row>
    <row r="255" spans="4:27" x14ac:dyDescent="0.35">
      <c r="J255" s="23"/>
      <c r="K255" s="23"/>
      <c r="M255" s="23"/>
      <c r="N255" s="23"/>
      <c r="O255" s="23"/>
      <c r="P255" s="23"/>
      <c r="Q255" s="23"/>
      <c r="R255" s="23"/>
      <c r="S255" s="23"/>
      <c r="T255" s="23"/>
      <c r="U255" s="23"/>
      <c r="Y255" s="46"/>
      <c r="AA255"/>
    </row>
    <row r="256" spans="4:27" x14ac:dyDescent="0.35">
      <c r="J256" s="23"/>
      <c r="K256" s="23"/>
      <c r="M256" s="23"/>
      <c r="N256" s="23"/>
      <c r="O256" s="23"/>
      <c r="P256" s="23"/>
      <c r="Q256" s="23"/>
      <c r="R256" s="23"/>
      <c r="S256" s="23"/>
      <c r="T256" s="23"/>
      <c r="U256" s="23"/>
      <c r="Y256" s="46"/>
      <c r="AA256"/>
    </row>
    <row r="257" spans="10:27" x14ac:dyDescent="0.35">
      <c r="J257" s="23"/>
      <c r="K257" s="23"/>
      <c r="M257" s="23"/>
      <c r="N257" s="23"/>
      <c r="O257" s="23"/>
      <c r="P257" s="23"/>
      <c r="Q257" s="23"/>
      <c r="R257" s="23"/>
      <c r="S257" s="23"/>
      <c r="T257" s="23"/>
      <c r="U257" s="23"/>
      <c r="Y257" s="46"/>
      <c r="AA257"/>
    </row>
    <row r="258" spans="10:27" x14ac:dyDescent="0.35">
      <c r="J258" s="23"/>
      <c r="K258" s="23"/>
      <c r="M258" s="23"/>
      <c r="N258" s="23"/>
      <c r="O258" s="23"/>
      <c r="P258" s="23"/>
      <c r="Q258" s="23"/>
      <c r="R258" s="23"/>
      <c r="S258" s="23"/>
      <c r="T258" s="23"/>
      <c r="U258" s="23"/>
      <c r="Y258" s="46"/>
      <c r="AA258"/>
    </row>
    <row r="259" spans="10:27" x14ac:dyDescent="0.35">
      <c r="J259" s="23"/>
      <c r="K259" s="23"/>
      <c r="M259" s="23"/>
      <c r="N259" s="23"/>
      <c r="O259" s="23"/>
      <c r="P259" s="23"/>
      <c r="Q259" s="23"/>
      <c r="R259" s="23"/>
      <c r="S259" s="23"/>
      <c r="T259" s="23"/>
      <c r="U259" s="23"/>
      <c r="Y259" s="46"/>
      <c r="AA259"/>
    </row>
    <row r="260" spans="10:27" x14ac:dyDescent="0.35">
      <c r="J260" s="23"/>
      <c r="K260" s="23"/>
      <c r="M260" s="23"/>
      <c r="N260" s="23"/>
      <c r="O260" s="23"/>
      <c r="P260" s="23"/>
      <c r="Q260" s="23"/>
      <c r="R260" s="23"/>
      <c r="S260" s="23"/>
      <c r="T260" s="23"/>
      <c r="U260" s="23"/>
      <c r="Y260" s="46"/>
      <c r="AA260"/>
    </row>
    <row r="261" spans="10:27" x14ac:dyDescent="0.35">
      <c r="J261" s="23"/>
      <c r="K261" s="23"/>
      <c r="M261" s="23"/>
      <c r="N261" s="23"/>
      <c r="O261" s="23"/>
      <c r="P261" s="23"/>
      <c r="Q261" s="23"/>
      <c r="R261" s="23"/>
      <c r="S261" s="23"/>
      <c r="T261" s="23"/>
      <c r="U261" s="23"/>
      <c r="Y261" s="46"/>
      <c r="AA261"/>
    </row>
    <row r="262" spans="10:27" x14ac:dyDescent="0.35">
      <c r="J262" s="23"/>
      <c r="K262" s="23"/>
      <c r="M262" s="23"/>
      <c r="N262" s="23"/>
      <c r="O262" s="23"/>
      <c r="P262" s="23"/>
      <c r="Q262" s="23"/>
      <c r="R262" s="23"/>
      <c r="S262" s="23"/>
      <c r="T262" s="23"/>
      <c r="U262" s="23"/>
      <c r="Y262" s="46"/>
      <c r="AA262"/>
    </row>
    <row r="263" spans="10:27" x14ac:dyDescent="0.35">
      <c r="J263" s="23"/>
      <c r="K263" s="23"/>
      <c r="M263" s="23"/>
      <c r="N263" s="23"/>
      <c r="O263" s="23"/>
      <c r="P263" s="23"/>
      <c r="Q263" s="23"/>
      <c r="R263" s="23"/>
      <c r="S263" s="23"/>
      <c r="T263" s="23"/>
      <c r="U263" s="23"/>
      <c r="Y263" s="46"/>
      <c r="AA263"/>
    </row>
    <row r="264" spans="10:27" x14ac:dyDescent="0.35">
      <c r="J264" s="23"/>
      <c r="K264" s="23"/>
      <c r="M264" s="23"/>
      <c r="N264" s="23"/>
      <c r="O264" s="23"/>
      <c r="P264" s="23"/>
      <c r="Q264" s="23"/>
      <c r="R264" s="23"/>
      <c r="S264" s="23"/>
      <c r="T264" s="23"/>
      <c r="U264" s="23"/>
      <c r="Y264" s="46"/>
      <c r="AA264"/>
    </row>
    <row r="265" spans="10:27" x14ac:dyDescent="0.35">
      <c r="J265" s="23"/>
      <c r="K265" s="23"/>
      <c r="M265" s="23"/>
      <c r="N265" s="23"/>
      <c r="O265" s="23"/>
      <c r="P265" s="23"/>
      <c r="Q265" s="23"/>
      <c r="R265" s="23"/>
      <c r="S265" s="23"/>
      <c r="T265" s="23"/>
      <c r="U265" s="23"/>
      <c r="Y265" s="46"/>
      <c r="AA265"/>
    </row>
    <row r="266" spans="10:27" x14ac:dyDescent="0.35">
      <c r="J266" s="23"/>
      <c r="K266" s="23"/>
      <c r="M266" s="23"/>
      <c r="N266" s="23"/>
      <c r="O266" s="23"/>
      <c r="P266" s="23"/>
      <c r="Q266" s="23"/>
      <c r="R266" s="23"/>
      <c r="S266" s="23"/>
      <c r="T266" s="23"/>
      <c r="U266" s="23"/>
      <c r="Y266" s="46"/>
      <c r="AA266"/>
    </row>
    <row r="267" spans="10:27" x14ac:dyDescent="0.35">
      <c r="J267" s="23"/>
      <c r="K267" s="23"/>
      <c r="M267" s="23"/>
      <c r="N267" s="23"/>
      <c r="O267" s="23"/>
      <c r="P267" s="23"/>
      <c r="Q267" s="23"/>
      <c r="R267" s="23"/>
      <c r="S267" s="23"/>
      <c r="T267" s="23"/>
      <c r="U267" s="23"/>
      <c r="Y267" s="46"/>
      <c r="AA267"/>
    </row>
    <row r="268" spans="10:27" x14ac:dyDescent="0.35">
      <c r="J268" s="23"/>
      <c r="K268" s="23"/>
      <c r="M268" s="23"/>
      <c r="N268" s="23"/>
      <c r="O268" s="23"/>
      <c r="P268" s="23"/>
      <c r="Q268" s="23"/>
      <c r="R268" s="23"/>
      <c r="S268" s="23"/>
      <c r="T268" s="23"/>
      <c r="U268" s="23"/>
      <c r="Y268" s="46"/>
      <c r="AA268"/>
    </row>
    <row r="269" spans="10:27" x14ac:dyDescent="0.35">
      <c r="J269" s="23"/>
      <c r="K269" s="23"/>
      <c r="M269" s="23"/>
      <c r="N269" s="23"/>
      <c r="O269" s="23"/>
      <c r="P269" s="23"/>
      <c r="Q269" s="23"/>
      <c r="R269" s="23"/>
      <c r="S269" s="23"/>
      <c r="T269" s="23"/>
      <c r="U269" s="23"/>
      <c r="Y269" s="46"/>
      <c r="AA269"/>
    </row>
    <row r="270" spans="10:27" x14ac:dyDescent="0.35">
      <c r="J270" s="23"/>
      <c r="K270" s="23"/>
      <c r="M270" s="23"/>
      <c r="N270" s="23"/>
      <c r="O270" s="23"/>
      <c r="P270" s="23"/>
      <c r="Q270" s="23"/>
      <c r="R270" s="23"/>
      <c r="S270" s="23"/>
      <c r="T270" s="23"/>
      <c r="U270" s="23"/>
      <c r="Y270" s="46"/>
      <c r="AA270"/>
    </row>
    <row r="271" spans="10:27" x14ac:dyDescent="0.35">
      <c r="J271" s="23"/>
      <c r="K271" s="23"/>
      <c r="M271" s="23"/>
      <c r="N271" s="23"/>
      <c r="O271" s="23"/>
      <c r="P271" s="23"/>
      <c r="Q271" s="23"/>
      <c r="R271" s="23"/>
      <c r="S271" s="23"/>
      <c r="T271" s="23"/>
      <c r="U271" s="23"/>
      <c r="Y271" s="46"/>
      <c r="AA271"/>
    </row>
    <row r="272" spans="10:27" x14ac:dyDescent="0.35">
      <c r="J272" s="23"/>
      <c r="K272" s="23"/>
      <c r="M272" s="23"/>
      <c r="N272" s="23"/>
      <c r="O272" s="23"/>
      <c r="P272" s="23"/>
      <c r="Q272" s="23"/>
      <c r="R272" s="23"/>
      <c r="S272" s="23"/>
      <c r="T272" s="23"/>
      <c r="U272" s="23"/>
      <c r="Y272" s="46"/>
      <c r="AA272"/>
    </row>
    <row r="273" spans="10:27" x14ac:dyDescent="0.35">
      <c r="J273" s="23"/>
      <c r="K273" s="23"/>
      <c r="M273" s="23"/>
      <c r="N273" s="23"/>
      <c r="O273" s="23"/>
      <c r="P273" s="23"/>
      <c r="Q273" s="23"/>
      <c r="R273" s="23"/>
      <c r="S273" s="23"/>
      <c r="T273" s="23"/>
      <c r="U273" s="23"/>
      <c r="Y273" s="46"/>
      <c r="AA273"/>
    </row>
    <row r="274" spans="10:27" x14ac:dyDescent="0.35">
      <c r="J274" s="23"/>
      <c r="K274" s="23"/>
      <c r="M274" s="23"/>
      <c r="N274" s="23"/>
      <c r="O274" s="23"/>
      <c r="P274" s="23"/>
      <c r="Q274" s="23"/>
      <c r="R274" s="23"/>
      <c r="S274" s="23"/>
      <c r="T274" s="23"/>
      <c r="U274" s="23"/>
      <c r="Y274" s="46"/>
      <c r="AA274"/>
    </row>
    <row r="275" spans="10:27" x14ac:dyDescent="0.35">
      <c r="J275" s="23"/>
      <c r="K275" s="23"/>
      <c r="M275" s="23"/>
      <c r="N275" s="23"/>
      <c r="O275" s="23"/>
      <c r="P275" s="23"/>
      <c r="Q275" s="23"/>
      <c r="R275" s="23"/>
      <c r="S275" s="23"/>
      <c r="T275" s="23"/>
      <c r="U275" s="23"/>
      <c r="Y275" s="46"/>
      <c r="AA275"/>
    </row>
    <row r="276" spans="10:27" x14ac:dyDescent="0.35">
      <c r="J276" s="23"/>
      <c r="K276" s="23"/>
      <c r="M276" s="23"/>
      <c r="N276" s="23"/>
      <c r="O276" s="23"/>
      <c r="P276" s="23"/>
      <c r="Q276" s="23"/>
      <c r="R276" s="23"/>
      <c r="S276" s="23"/>
      <c r="T276" s="23"/>
      <c r="U276" s="23"/>
      <c r="Y276" s="46"/>
      <c r="AA276"/>
    </row>
    <row r="277" spans="10:27" x14ac:dyDescent="0.35">
      <c r="J277" s="23"/>
      <c r="K277" s="23"/>
      <c r="M277" s="23"/>
      <c r="N277" s="23"/>
      <c r="O277" s="23"/>
      <c r="P277" s="23"/>
      <c r="Q277" s="23"/>
      <c r="R277" s="23"/>
      <c r="S277" s="23"/>
      <c r="T277" s="23"/>
      <c r="U277" s="23"/>
      <c r="Y277" s="46"/>
      <c r="AA277"/>
    </row>
    <row r="278" spans="10:27" x14ac:dyDescent="0.35">
      <c r="J278" s="23"/>
      <c r="K278" s="23"/>
      <c r="M278" s="23"/>
      <c r="N278" s="23"/>
      <c r="O278" s="23"/>
      <c r="P278" s="23"/>
      <c r="Q278" s="23"/>
      <c r="R278" s="23"/>
      <c r="S278" s="23"/>
      <c r="T278" s="23"/>
      <c r="U278" s="23"/>
      <c r="Y278" s="46"/>
      <c r="AA278"/>
    </row>
    <row r="279" spans="10:27" x14ac:dyDescent="0.35">
      <c r="J279" s="23"/>
      <c r="K279" s="23"/>
      <c r="M279" s="23"/>
      <c r="N279" s="23"/>
      <c r="O279" s="23"/>
      <c r="P279" s="23"/>
      <c r="Q279" s="23"/>
      <c r="R279" s="23"/>
      <c r="S279" s="23"/>
      <c r="T279" s="23"/>
      <c r="U279" s="23"/>
      <c r="Y279" s="46"/>
      <c r="AA279"/>
    </row>
    <row r="280" spans="10:27" x14ac:dyDescent="0.35">
      <c r="J280" s="23"/>
      <c r="K280" s="23"/>
      <c r="M280" s="23"/>
      <c r="N280" s="23"/>
      <c r="O280" s="23"/>
      <c r="P280" s="23"/>
      <c r="Q280" s="23"/>
      <c r="R280" s="23"/>
      <c r="S280" s="23"/>
      <c r="T280" s="23"/>
      <c r="U280" s="23"/>
      <c r="Y280" s="46"/>
      <c r="AA280"/>
    </row>
    <row r="281" spans="10:27" x14ac:dyDescent="0.35">
      <c r="J281" s="23"/>
      <c r="K281" s="23"/>
      <c r="M281" s="23"/>
      <c r="N281" s="23"/>
      <c r="O281" s="23"/>
      <c r="P281" s="23"/>
      <c r="Q281" s="23"/>
      <c r="R281" s="23"/>
      <c r="S281" s="23"/>
      <c r="T281" s="23"/>
      <c r="U281" s="23"/>
      <c r="Y281" s="46"/>
      <c r="AA281"/>
    </row>
    <row r="282" spans="10:27" x14ac:dyDescent="0.35">
      <c r="J282" s="23"/>
      <c r="K282" s="23"/>
      <c r="M282" s="23"/>
      <c r="N282" s="23"/>
      <c r="O282" s="23"/>
      <c r="P282" s="23"/>
      <c r="Q282" s="23"/>
      <c r="R282" s="23"/>
      <c r="S282" s="23"/>
      <c r="T282" s="23"/>
      <c r="U282" s="23"/>
      <c r="Y282" s="46"/>
      <c r="AA282"/>
    </row>
    <row r="283" spans="10:27" x14ac:dyDescent="0.35">
      <c r="J283" s="23"/>
      <c r="K283" s="23"/>
      <c r="M283" s="23"/>
      <c r="N283" s="23"/>
      <c r="O283" s="23"/>
      <c r="P283" s="23"/>
      <c r="Q283" s="23"/>
      <c r="R283" s="23"/>
      <c r="S283" s="23"/>
      <c r="T283" s="23"/>
      <c r="U283" s="23"/>
      <c r="Y283" s="46"/>
      <c r="AA283"/>
    </row>
    <row r="284" spans="10:27" x14ac:dyDescent="0.35">
      <c r="J284" s="23"/>
      <c r="K284" s="23"/>
      <c r="M284" s="23"/>
      <c r="N284" s="23"/>
      <c r="O284" s="23"/>
      <c r="P284" s="23"/>
      <c r="Q284" s="23"/>
      <c r="R284" s="23"/>
      <c r="S284" s="23"/>
      <c r="T284" s="23"/>
      <c r="U284" s="23"/>
      <c r="Y284" s="46"/>
      <c r="AA284"/>
    </row>
    <row r="285" spans="10:27" x14ac:dyDescent="0.35">
      <c r="J285" s="23"/>
      <c r="K285" s="23"/>
      <c r="M285" s="23"/>
      <c r="N285" s="23"/>
      <c r="O285" s="23"/>
      <c r="P285" s="23"/>
      <c r="Q285" s="23"/>
      <c r="R285" s="23"/>
      <c r="S285" s="23"/>
      <c r="T285" s="23"/>
      <c r="U285" s="23"/>
      <c r="Y285" s="46"/>
      <c r="AA285"/>
    </row>
    <row r="286" spans="10:27" x14ac:dyDescent="0.35">
      <c r="J286" s="23"/>
      <c r="K286" s="23"/>
      <c r="M286" s="23"/>
      <c r="N286" s="23"/>
      <c r="O286" s="23"/>
      <c r="P286" s="23"/>
      <c r="Q286" s="23"/>
      <c r="R286" s="23"/>
      <c r="S286" s="23"/>
      <c r="T286" s="23"/>
      <c r="U286" s="23"/>
      <c r="Y286" s="46"/>
      <c r="AA286"/>
    </row>
    <row r="287" spans="10:27" x14ac:dyDescent="0.35">
      <c r="J287" s="23"/>
      <c r="K287" s="23"/>
      <c r="M287" s="23"/>
      <c r="N287" s="23"/>
      <c r="O287" s="23"/>
      <c r="P287" s="23"/>
      <c r="Q287" s="23"/>
      <c r="R287" s="23"/>
      <c r="S287" s="23"/>
      <c r="T287" s="23"/>
      <c r="U287" s="23"/>
      <c r="Y287" s="46"/>
      <c r="AA287"/>
    </row>
    <row r="288" spans="10:27" x14ac:dyDescent="0.35">
      <c r="J288" s="23"/>
      <c r="K288" s="23"/>
      <c r="M288" s="23"/>
      <c r="N288" s="23"/>
      <c r="O288" s="23"/>
      <c r="P288" s="23"/>
      <c r="Q288" s="23"/>
      <c r="R288" s="23"/>
      <c r="S288" s="23"/>
      <c r="T288" s="23"/>
      <c r="U288" s="23"/>
      <c r="Y288" s="46"/>
      <c r="AA288"/>
    </row>
    <row r="289" spans="10:27" x14ac:dyDescent="0.35">
      <c r="J289" s="23"/>
      <c r="K289" s="23"/>
      <c r="M289" s="23"/>
      <c r="N289" s="23"/>
      <c r="O289" s="23"/>
      <c r="P289" s="23"/>
      <c r="Q289" s="23"/>
      <c r="R289" s="23"/>
      <c r="S289" s="23"/>
      <c r="T289" s="23"/>
      <c r="U289" s="23"/>
      <c r="Y289" s="46"/>
      <c r="AA289"/>
    </row>
    <row r="290" spans="10:27" x14ac:dyDescent="0.35">
      <c r="J290" s="23"/>
      <c r="K290" s="23"/>
      <c r="M290" s="23"/>
      <c r="N290" s="23"/>
      <c r="O290" s="23"/>
      <c r="P290" s="23"/>
      <c r="Q290" s="23"/>
      <c r="R290" s="23"/>
      <c r="S290" s="23"/>
      <c r="T290" s="23"/>
      <c r="U290" s="23"/>
      <c r="Y290" s="46"/>
      <c r="AA290"/>
    </row>
    <row r="291" spans="10:27" x14ac:dyDescent="0.35">
      <c r="J291" s="23"/>
      <c r="K291" s="23"/>
      <c r="M291" s="23"/>
      <c r="N291" s="23"/>
      <c r="O291" s="23"/>
      <c r="P291" s="23"/>
      <c r="Q291" s="23"/>
      <c r="R291" s="23"/>
      <c r="S291" s="23"/>
      <c r="T291" s="23"/>
      <c r="U291" s="23"/>
      <c r="Y291" s="46"/>
      <c r="AA291"/>
    </row>
    <row r="292" spans="10:27" x14ac:dyDescent="0.35">
      <c r="J292" s="23"/>
      <c r="K292" s="23"/>
      <c r="M292" s="23"/>
      <c r="N292" s="23"/>
      <c r="O292" s="23"/>
      <c r="P292" s="23"/>
      <c r="Q292" s="23"/>
      <c r="R292" s="23"/>
      <c r="S292" s="23"/>
      <c r="T292" s="23"/>
      <c r="U292" s="23"/>
      <c r="Y292" s="46"/>
      <c r="AA292"/>
    </row>
    <row r="293" spans="10:27" x14ac:dyDescent="0.35">
      <c r="J293" s="23"/>
      <c r="K293" s="23"/>
      <c r="M293" s="23"/>
      <c r="N293" s="23"/>
      <c r="O293" s="23"/>
      <c r="P293" s="23"/>
      <c r="Q293" s="23"/>
      <c r="R293" s="23"/>
      <c r="S293" s="23"/>
      <c r="T293" s="23"/>
      <c r="U293" s="23"/>
      <c r="Y293" s="46"/>
      <c r="AA293"/>
    </row>
    <row r="294" spans="10:27" x14ac:dyDescent="0.35">
      <c r="J294" s="23"/>
      <c r="K294" s="23"/>
      <c r="M294" s="23"/>
      <c r="N294" s="23"/>
      <c r="O294" s="23"/>
      <c r="P294" s="23"/>
      <c r="Q294" s="23"/>
      <c r="R294" s="23"/>
      <c r="S294" s="23"/>
      <c r="T294" s="23"/>
      <c r="U294" s="23"/>
      <c r="Y294" s="46"/>
      <c r="AA294"/>
    </row>
    <row r="295" spans="10:27" x14ac:dyDescent="0.35">
      <c r="J295" s="23"/>
      <c r="K295" s="23"/>
      <c r="M295" s="23"/>
      <c r="N295" s="23"/>
      <c r="O295" s="23"/>
      <c r="P295" s="23"/>
      <c r="Q295" s="23"/>
      <c r="R295" s="23"/>
      <c r="S295" s="23"/>
      <c r="T295" s="23"/>
      <c r="U295" s="23"/>
      <c r="Y295" s="46"/>
      <c r="AA295"/>
    </row>
    <row r="296" spans="10:27" x14ac:dyDescent="0.35">
      <c r="J296" s="23"/>
      <c r="K296" s="23"/>
      <c r="M296" s="23"/>
      <c r="N296" s="23"/>
      <c r="O296" s="23"/>
      <c r="P296" s="23"/>
      <c r="Q296" s="23"/>
      <c r="R296" s="23"/>
      <c r="S296" s="23"/>
      <c r="T296" s="23"/>
      <c r="U296" s="23"/>
      <c r="Y296" s="46"/>
      <c r="AA296"/>
    </row>
    <row r="297" spans="10:27" x14ac:dyDescent="0.35">
      <c r="J297" s="23"/>
      <c r="K297" s="23"/>
      <c r="M297" s="23"/>
      <c r="N297" s="23"/>
      <c r="O297" s="23"/>
      <c r="P297" s="23"/>
      <c r="Q297" s="23"/>
      <c r="R297" s="23"/>
      <c r="S297" s="23"/>
      <c r="T297" s="23"/>
      <c r="U297" s="23"/>
      <c r="Y297" s="46"/>
      <c r="AA297"/>
    </row>
    <row r="298" spans="10:27" x14ac:dyDescent="0.35">
      <c r="J298" s="23"/>
      <c r="K298" s="23"/>
      <c r="M298" s="23"/>
      <c r="N298" s="23"/>
      <c r="O298" s="23"/>
      <c r="P298" s="23"/>
      <c r="Q298" s="23"/>
      <c r="R298" s="23"/>
      <c r="S298" s="23"/>
      <c r="T298" s="23"/>
      <c r="U298" s="23"/>
      <c r="Y298" s="46"/>
      <c r="AA298"/>
    </row>
    <row r="299" spans="10:27" x14ac:dyDescent="0.35">
      <c r="J299" s="23"/>
      <c r="K299" s="23"/>
      <c r="M299" s="23"/>
      <c r="N299" s="23"/>
      <c r="O299" s="23"/>
      <c r="P299" s="23"/>
      <c r="Q299" s="23"/>
      <c r="R299" s="23"/>
      <c r="S299" s="23"/>
      <c r="T299" s="23"/>
      <c r="U299" s="23"/>
      <c r="Y299" s="46"/>
      <c r="AA299"/>
    </row>
    <row r="300" spans="10:27" x14ac:dyDescent="0.35">
      <c r="J300" s="23"/>
      <c r="K300" s="23"/>
      <c r="M300" s="23"/>
      <c r="N300" s="23"/>
      <c r="O300" s="23"/>
      <c r="P300" s="23"/>
      <c r="Q300" s="23"/>
      <c r="R300" s="23"/>
      <c r="S300" s="23"/>
      <c r="T300" s="23"/>
      <c r="U300" s="23"/>
      <c r="Y300" s="46"/>
      <c r="AA300"/>
    </row>
    <row r="301" spans="10:27" x14ac:dyDescent="0.35">
      <c r="J301" s="23"/>
      <c r="K301" s="23"/>
      <c r="M301" s="23"/>
      <c r="N301" s="23"/>
      <c r="O301" s="23"/>
      <c r="P301" s="23"/>
      <c r="Q301" s="23"/>
      <c r="R301" s="23"/>
      <c r="S301" s="23"/>
      <c r="T301" s="23"/>
      <c r="U301" s="23"/>
      <c r="Y301" s="46"/>
      <c r="AA301"/>
    </row>
    <row r="302" spans="10:27" x14ac:dyDescent="0.35">
      <c r="J302" s="23"/>
      <c r="K302" s="23"/>
      <c r="M302" s="23"/>
      <c r="N302" s="23"/>
      <c r="O302" s="23"/>
      <c r="P302" s="23"/>
      <c r="Q302" s="23"/>
      <c r="R302" s="23"/>
      <c r="S302" s="23"/>
      <c r="T302" s="23"/>
      <c r="U302" s="23"/>
      <c r="Y302" s="46"/>
      <c r="AA302"/>
    </row>
    <row r="303" spans="10:27" x14ac:dyDescent="0.35">
      <c r="J303" s="23"/>
      <c r="K303" s="23"/>
      <c r="M303" s="23"/>
      <c r="N303" s="23"/>
      <c r="O303" s="23"/>
      <c r="P303" s="23"/>
      <c r="Q303" s="23"/>
      <c r="R303" s="23"/>
      <c r="S303" s="23"/>
      <c r="T303" s="23"/>
      <c r="U303" s="23"/>
      <c r="Y303" s="46"/>
      <c r="AA303"/>
    </row>
    <row r="304" spans="10:27" x14ac:dyDescent="0.35">
      <c r="J304" s="23"/>
      <c r="K304" s="23"/>
      <c r="M304" s="23"/>
      <c r="N304" s="23"/>
      <c r="O304" s="23"/>
      <c r="P304" s="23"/>
      <c r="Q304" s="23"/>
      <c r="R304" s="23"/>
      <c r="S304" s="23"/>
      <c r="T304" s="23"/>
      <c r="U304" s="23"/>
      <c r="Y304" s="46"/>
      <c r="AA304"/>
    </row>
    <row r="305" spans="10:27" x14ac:dyDescent="0.35">
      <c r="J305" s="23"/>
      <c r="K305" s="23"/>
      <c r="M305" s="23"/>
      <c r="N305" s="23"/>
      <c r="O305" s="23"/>
      <c r="P305" s="23"/>
      <c r="Q305" s="23"/>
      <c r="R305" s="23"/>
      <c r="S305" s="23"/>
      <c r="T305" s="23"/>
      <c r="U305" s="23"/>
      <c r="Y305" s="46"/>
      <c r="AA305"/>
    </row>
    <row r="306" spans="10:27" x14ac:dyDescent="0.35">
      <c r="J306" s="23"/>
      <c r="K306" s="23"/>
      <c r="M306" s="23"/>
      <c r="N306" s="23"/>
      <c r="O306" s="23"/>
      <c r="P306" s="23"/>
      <c r="Q306" s="23"/>
      <c r="R306" s="23"/>
      <c r="S306" s="23"/>
      <c r="T306" s="23"/>
      <c r="U306" s="23"/>
      <c r="Y306" s="46"/>
      <c r="AA306"/>
    </row>
    <row r="307" spans="10:27" x14ac:dyDescent="0.35">
      <c r="J307" s="23"/>
      <c r="K307" s="23"/>
      <c r="M307" s="23"/>
      <c r="N307" s="23"/>
      <c r="O307" s="23"/>
      <c r="P307" s="23"/>
      <c r="Q307" s="23"/>
      <c r="R307" s="23"/>
      <c r="S307" s="23"/>
      <c r="T307" s="23"/>
      <c r="U307" s="23"/>
      <c r="Y307" s="46"/>
      <c r="AA307"/>
    </row>
    <row r="308" spans="10:27" x14ac:dyDescent="0.35">
      <c r="J308" s="23"/>
      <c r="K308" s="23"/>
      <c r="M308" s="23"/>
      <c r="N308" s="23"/>
      <c r="O308" s="23"/>
      <c r="P308" s="23"/>
      <c r="Q308" s="23"/>
      <c r="R308" s="23"/>
      <c r="S308" s="23"/>
      <c r="T308" s="23"/>
      <c r="U308" s="23"/>
      <c r="Y308" s="46"/>
      <c r="AA308"/>
    </row>
    <row r="309" spans="10:27" x14ac:dyDescent="0.35">
      <c r="J309" s="23"/>
      <c r="K309" s="23"/>
      <c r="M309" s="23"/>
      <c r="N309" s="23"/>
      <c r="O309" s="23"/>
      <c r="P309" s="23"/>
      <c r="Q309" s="23"/>
      <c r="R309" s="23"/>
      <c r="S309" s="23"/>
      <c r="T309" s="23"/>
      <c r="U309" s="23"/>
      <c r="Y309" s="46"/>
      <c r="AA309"/>
    </row>
    <row r="310" spans="10:27" x14ac:dyDescent="0.35">
      <c r="J310" s="23"/>
      <c r="K310" s="23"/>
      <c r="M310" s="23"/>
      <c r="N310" s="23"/>
      <c r="O310" s="23"/>
      <c r="P310" s="23"/>
      <c r="Q310" s="23"/>
      <c r="R310" s="23"/>
      <c r="S310" s="23"/>
      <c r="T310" s="23"/>
      <c r="U310" s="23"/>
      <c r="Y310" s="46"/>
      <c r="AA310"/>
    </row>
    <row r="311" spans="10:27" x14ac:dyDescent="0.35">
      <c r="J311" s="23"/>
      <c r="K311" s="23"/>
      <c r="M311" s="23"/>
      <c r="N311" s="23"/>
      <c r="O311" s="23"/>
      <c r="P311" s="23"/>
      <c r="Q311" s="23"/>
      <c r="R311" s="23"/>
      <c r="S311" s="23"/>
      <c r="T311" s="23"/>
      <c r="U311" s="23"/>
      <c r="Y311" s="46"/>
      <c r="AA311"/>
    </row>
    <row r="312" spans="10:27" x14ac:dyDescent="0.35">
      <c r="J312" s="23"/>
      <c r="K312" s="23"/>
      <c r="M312" s="23"/>
      <c r="N312" s="23"/>
      <c r="O312" s="23"/>
      <c r="P312" s="23"/>
      <c r="Q312" s="23"/>
      <c r="R312" s="23"/>
      <c r="S312" s="23"/>
      <c r="T312" s="23"/>
      <c r="U312" s="23"/>
      <c r="Y312" s="46"/>
      <c r="AA312"/>
    </row>
    <row r="313" spans="10:27" x14ac:dyDescent="0.35">
      <c r="J313" s="23"/>
      <c r="K313" s="23"/>
      <c r="M313" s="23"/>
      <c r="N313" s="23"/>
      <c r="O313" s="23"/>
      <c r="P313" s="23"/>
      <c r="Q313" s="23"/>
      <c r="R313" s="23"/>
      <c r="S313" s="23"/>
      <c r="T313" s="23"/>
      <c r="U313" s="23"/>
      <c r="Y313" s="46"/>
      <c r="AA313"/>
    </row>
    <row r="314" spans="10:27" x14ac:dyDescent="0.35">
      <c r="J314" s="23"/>
      <c r="K314" s="23"/>
      <c r="M314" s="23"/>
      <c r="N314" s="23"/>
      <c r="O314" s="23"/>
      <c r="P314" s="23"/>
      <c r="Q314" s="23"/>
      <c r="R314" s="23"/>
      <c r="S314" s="23"/>
      <c r="T314" s="23"/>
      <c r="U314" s="23"/>
      <c r="Y314" s="46"/>
      <c r="AA314"/>
    </row>
    <row r="315" spans="10:27" x14ac:dyDescent="0.35">
      <c r="J315" s="23"/>
      <c r="K315" s="23"/>
      <c r="M315" s="23"/>
      <c r="N315" s="23"/>
      <c r="O315" s="23"/>
      <c r="P315" s="23"/>
      <c r="Q315" s="23"/>
      <c r="R315" s="23"/>
      <c r="S315" s="23"/>
      <c r="T315" s="23"/>
      <c r="U315" s="23"/>
      <c r="Y315" s="46"/>
      <c r="AA315"/>
    </row>
    <row r="316" spans="10:27" x14ac:dyDescent="0.35">
      <c r="J316" s="23"/>
      <c r="K316" s="23"/>
      <c r="M316" s="23"/>
      <c r="N316" s="23"/>
      <c r="O316" s="23"/>
      <c r="P316" s="23"/>
      <c r="Q316" s="23"/>
      <c r="R316" s="23"/>
      <c r="S316" s="23"/>
      <c r="T316" s="23"/>
      <c r="U316" s="23"/>
      <c r="Y316" s="46"/>
      <c r="AA316"/>
    </row>
    <row r="317" spans="10:27" x14ac:dyDescent="0.35">
      <c r="J317" s="23"/>
      <c r="K317" s="23"/>
      <c r="M317" s="23"/>
      <c r="N317" s="23"/>
      <c r="O317" s="23"/>
      <c r="P317" s="23"/>
      <c r="Q317" s="23"/>
      <c r="R317" s="23"/>
      <c r="S317" s="23"/>
      <c r="T317" s="23"/>
      <c r="U317" s="23"/>
      <c r="Y317" s="46"/>
      <c r="AA317"/>
    </row>
    <row r="318" spans="10:27" x14ac:dyDescent="0.35">
      <c r="J318" s="23"/>
      <c r="K318" s="23"/>
      <c r="M318" s="23"/>
      <c r="N318" s="23"/>
      <c r="O318" s="23"/>
      <c r="P318" s="23"/>
      <c r="Q318" s="23"/>
      <c r="R318" s="23"/>
      <c r="S318" s="23"/>
      <c r="T318" s="23"/>
      <c r="U318" s="23"/>
      <c r="Y318" s="46"/>
      <c r="AA318"/>
    </row>
    <row r="319" spans="10:27" x14ac:dyDescent="0.35">
      <c r="J319" s="23"/>
      <c r="K319" s="23"/>
      <c r="M319" s="23"/>
      <c r="N319" s="23"/>
      <c r="O319" s="23"/>
      <c r="P319" s="23"/>
      <c r="Q319" s="23"/>
      <c r="R319" s="23"/>
      <c r="S319" s="23"/>
      <c r="T319" s="23"/>
      <c r="U319" s="23"/>
      <c r="Y319" s="46"/>
      <c r="AA319"/>
    </row>
    <row r="320" spans="10:27" x14ac:dyDescent="0.35">
      <c r="J320" s="23"/>
      <c r="K320" s="23"/>
      <c r="M320" s="23"/>
      <c r="N320" s="23"/>
      <c r="O320" s="23"/>
      <c r="P320" s="23"/>
      <c r="Q320" s="23"/>
      <c r="R320" s="23"/>
      <c r="S320" s="23"/>
      <c r="T320" s="23"/>
      <c r="U320" s="23"/>
      <c r="Y320" s="46"/>
      <c r="AA320"/>
    </row>
    <row r="321" spans="10:27" x14ac:dyDescent="0.35">
      <c r="J321" s="23"/>
      <c r="K321" s="23"/>
      <c r="M321" s="23"/>
      <c r="N321" s="23"/>
      <c r="O321" s="23"/>
      <c r="P321" s="23"/>
      <c r="Q321" s="23"/>
      <c r="R321" s="23"/>
      <c r="S321" s="23"/>
      <c r="T321" s="23"/>
      <c r="U321" s="23"/>
      <c r="Y321" s="46"/>
      <c r="AA321"/>
    </row>
    <row r="322" spans="10:27" x14ac:dyDescent="0.35">
      <c r="J322" s="23"/>
      <c r="K322" s="23"/>
      <c r="M322" s="23"/>
      <c r="N322" s="23"/>
      <c r="O322" s="23"/>
      <c r="P322" s="23"/>
      <c r="Q322" s="23"/>
      <c r="R322" s="23"/>
      <c r="S322" s="23"/>
      <c r="T322" s="23"/>
      <c r="U322" s="23"/>
      <c r="Y322" s="46"/>
      <c r="AA322"/>
    </row>
    <row r="323" spans="10:27" x14ac:dyDescent="0.35">
      <c r="J323" s="23"/>
      <c r="K323" s="23"/>
      <c r="M323" s="23"/>
      <c r="N323" s="23"/>
      <c r="O323" s="23"/>
      <c r="P323" s="23"/>
      <c r="Q323" s="23"/>
      <c r="R323" s="23"/>
      <c r="S323" s="23"/>
      <c r="T323" s="23"/>
      <c r="U323" s="23"/>
      <c r="Y323" s="46"/>
      <c r="AA323"/>
    </row>
    <row r="324" spans="10:27" x14ac:dyDescent="0.35">
      <c r="J324" s="23"/>
      <c r="K324" s="23"/>
      <c r="M324" s="23"/>
      <c r="N324" s="23"/>
      <c r="O324" s="23"/>
      <c r="P324" s="23"/>
      <c r="Q324" s="23"/>
      <c r="R324" s="23"/>
      <c r="S324" s="23"/>
      <c r="T324" s="23"/>
      <c r="U324" s="23"/>
      <c r="Y324" s="46"/>
      <c r="AA324"/>
    </row>
    <row r="325" spans="10:27" x14ac:dyDescent="0.35">
      <c r="J325" s="23"/>
      <c r="K325" s="23"/>
      <c r="M325" s="23"/>
      <c r="N325" s="23"/>
      <c r="O325" s="23"/>
      <c r="P325" s="23"/>
      <c r="Q325" s="23"/>
      <c r="R325" s="23"/>
      <c r="S325" s="23"/>
      <c r="T325" s="23"/>
      <c r="U325" s="23"/>
      <c r="Y325" s="46"/>
      <c r="AA325"/>
    </row>
    <row r="326" spans="10:27" x14ac:dyDescent="0.35">
      <c r="J326" s="23"/>
      <c r="K326" s="23"/>
      <c r="M326" s="23"/>
      <c r="N326" s="23"/>
      <c r="O326" s="23"/>
      <c r="P326" s="23"/>
      <c r="Q326" s="23"/>
      <c r="R326" s="23"/>
      <c r="S326" s="23"/>
      <c r="T326" s="23"/>
      <c r="U326" s="23"/>
      <c r="Y326" s="46"/>
      <c r="AA326"/>
    </row>
    <row r="327" spans="10:27" x14ac:dyDescent="0.35">
      <c r="J327" s="23"/>
      <c r="K327" s="23"/>
      <c r="M327" s="23"/>
      <c r="N327" s="23"/>
      <c r="O327" s="23"/>
      <c r="P327" s="23"/>
      <c r="Q327" s="23"/>
      <c r="R327" s="23"/>
      <c r="S327" s="23"/>
      <c r="T327" s="23"/>
      <c r="U327" s="23"/>
      <c r="Y327" s="46"/>
      <c r="AA327"/>
    </row>
    <row r="328" spans="10:27" x14ac:dyDescent="0.35">
      <c r="J328" s="23"/>
      <c r="K328" s="23"/>
      <c r="M328" s="23"/>
      <c r="N328" s="23"/>
      <c r="O328" s="23"/>
      <c r="P328" s="23"/>
      <c r="Q328" s="23"/>
      <c r="R328" s="23"/>
      <c r="S328" s="23"/>
      <c r="T328" s="23"/>
      <c r="U328" s="23"/>
      <c r="Y328" s="46"/>
      <c r="AA328"/>
    </row>
    <row r="329" spans="10:27" x14ac:dyDescent="0.35">
      <c r="J329" s="23"/>
      <c r="K329" s="23"/>
      <c r="M329" s="23"/>
      <c r="N329" s="23"/>
      <c r="O329" s="23"/>
      <c r="P329" s="23"/>
      <c r="Q329" s="23"/>
      <c r="R329" s="23"/>
      <c r="S329" s="23"/>
      <c r="T329" s="23"/>
      <c r="U329" s="23"/>
      <c r="Y329" s="46"/>
      <c r="AA329"/>
    </row>
    <row r="330" spans="10:27" x14ac:dyDescent="0.35">
      <c r="J330" s="23"/>
      <c r="K330" s="23"/>
      <c r="M330" s="23"/>
      <c r="N330" s="23"/>
      <c r="O330" s="23"/>
      <c r="P330" s="23"/>
      <c r="Q330" s="23"/>
      <c r="R330" s="23"/>
      <c r="S330" s="23"/>
      <c r="T330" s="23"/>
      <c r="U330" s="23"/>
      <c r="Y330" s="46"/>
      <c r="AA330"/>
    </row>
    <row r="331" spans="10:27" x14ac:dyDescent="0.35">
      <c r="J331" s="23"/>
      <c r="K331" s="23"/>
      <c r="M331" s="23"/>
      <c r="N331" s="23"/>
      <c r="O331" s="23"/>
      <c r="P331" s="23"/>
      <c r="Q331" s="23"/>
      <c r="R331" s="23"/>
      <c r="S331" s="23"/>
      <c r="T331" s="23"/>
      <c r="U331" s="23"/>
      <c r="Y331" s="46"/>
      <c r="AA331"/>
    </row>
    <row r="332" spans="10:27" x14ac:dyDescent="0.35">
      <c r="J332" s="23"/>
      <c r="K332" s="23"/>
      <c r="M332" s="23"/>
      <c r="N332" s="23"/>
      <c r="O332" s="23"/>
      <c r="P332" s="23"/>
      <c r="Q332" s="23"/>
      <c r="R332" s="23"/>
      <c r="S332" s="23"/>
      <c r="T332" s="23"/>
      <c r="U332" s="23"/>
      <c r="Y332" s="46"/>
      <c r="AA332"/>
    </row>
    <row r="333" spans="10:27" x14ac:dyDescent="0.35">
      <c r="J333" s="23"/>
      <c r="K333" s="23"/>
      <c r="M333" s="23"/>
      <c r="N333" s="23"/>
      <c r="O333" s="23"/>
      <c r="P333" s="23"/>
      <c r="Q333" s="23"/>
      <c r="R333" s="23"/>
      <c r="S333" s="23"/>
      <c r="T333" s="23"/>
      <c r="U333" s="23"/>
      <c r="Y333" s="46"/>
      <c r="AA333"/>
    </row>
    <row r="334" spans="10:27" x14ac:dyDescent="0.35">
      <c r="J334" s="23"/>
      <c r="K334" s="23"/>
      <c r="M334" s="23"/>
      <c r="N334" s="23"/>
      <c r="O334" s="23"/>
      <c r="P334" s="23"/>
      <c r="Q334" s="23"/>
      <c r="R334" s="23"/>
      <c r="S334" s="23"/>
      <c r="T334" s="23"/>
      <c r="U334" s="23"/>
      <c r="Y334" s="46"/>
      <c r="AA334"/>
    </row>
    <row r="335" spans="10:27" x14ac:dyDescent="0.35">
      <c r="J335" s="23"/>
      <c r="K335" s="23"/>
      <c r="M335" s="23"/>
      <c r="N335" s="23"/>
      <c r="O335" s="23"/>
      <c r="P335" s="23"/>
      <c r="Q335" s="23"/>
      <c r="R335" s="23"/>
      <c r="S335" s="23"/>
      <c r="T335" s="23"/>
      <c r="U335" s="23"/>
      <c r="Y335" s="46"/>
      <c r="AA335"/>
    </row>
    <row r="336" spans="10:27" x14ac:dyDescent="0.35">
      <c r="J336" s="23"/>
      <c r="K336" s="23"/>
      <c r="M336" s="23"/>
      <c r="N336" s="23"/>
      <c r="O336" s="23"/>
      <c r="P336" s="23"/>
      <c r="Q336" s="23"/>
      <c r="R336" s="23"/>
      <c r="S336" s="23"/>
      <c r="T336" s="23"/>
      <c r="U336" s="23"/>
      <c r="Y336" s="46"/>
      <c r="AA336"/>
    </row>
    <row r="337" spans="10:27" x14ac:dyDescent="0.35">
      <c r="J337" s="23"/>
      <c r="K337" s="23"/>
      <c r="M337" s="23"/>
      <c r="N337" s="23"/>
      <c r="O337" s="23"/>
      <c r="P337" s="23"/>
      <c r="Q337" s="23"/>
      <c r="R337" s="23"/>
      <c r="S337" s="23"/>
      <c r="T337" s="23"/>
      <c r="U337" s="23"/>
      <c r="Y337" s="46"/>
      <c r="AA337"/>
    </row>
    <row r="338" spans="10:27" x14ac:dyDescent="0.35">
      <c r="J338" s="23"/>
      <c r="K338" s="23"/>
      <c r="M338" s="23"/>
      <c r="N338" s="23"/>
      <c r="O338" s="23"/>
      <c r="P338" s="23"/>
      <c r="Q338" s="23"/>
      <c r="R338" s="23"/>
      <c r="S338" s="23"/>
      <c r="T338" s="23"/>
      <c r="U338" s="23"/>
      <c r="Y338" s="46"/>
      <c r="AA338"/>
    </row>
    <row r="339" spans="10:27" x14ac:dyDescent="0.35">
      <c r="J339" s="23"/>
      <c r="K339" s="23"/>
      <c r="M339" s="23"/>
      <c r="N339" s="23"/>
      <c r="O339" s="23"/>
      <c r="P339" s="23"/>
      <c r="Q339" s="23"/>
      <c r="R339" s="23"/>
      <c r="S339" s="23"/>
      <c r="T339" s="23"/>
      <c r="U339" s="23"/>
      <c r="Y339" s="46"/>
      <c r="AA339"/>
    </row>
    <row r="340" spans="10:27" x14ac:dyDescent="0.35">
      <c r="J340" s="23"/>
      <c r="K340" s="23"/>
      <c r="M340" s="23"/>
      <c r="N340" s="23"/>
      <c r="O340" s="23"/>
      <c r="P340" s="23"/>
      <c r="Q340" s="23"/>
      <c r="R340" s="23"/>
      <c r="S340" s="23"/>
      <c r="T340" s="23"/>
      <c r="U340" s="23"/>
      <c r="Y340" s="46"/>
      <c r="AA340"/>
    </row>
    <row r="341" spans="10:27" x14ac:dyDescent="0.35">
      <c r="J341" s="23"/>
      <c r="K341" s="23"/>
      <c r="M341" s="23"/>
      <c r="N341" s="23"/>
      <c r="O341" s="23"/>
      <c r="P341" s="23"/>
      <c r="Q341" s="23"/>
      <c r="R341" s="23"/>
      <c r="S341" s="23"/>
      <c r="T341" s="23"/>
      <c r="U341" s="23"/>
      <c r="Y341" s="46"/>
      <c r="AA341"/>
    </row>
    <row r="342" spans="10:27" x14ac:dyDescent="0.35">
      <c r="J342" s="23"/>
      <c r="K342" s="23"/>
      <c r="M342" s="23"/>
      <c r="N342" s="23"/>
      <c r="O342" s="23"/>
      <c r="P342" s="23"/>
      <c r="Q342" s="23"/>
      <c r="R342" s="23"/>
      <c r="S342" s="23"/>
      <c r="T342" s="23"/>
      <c r="U342" s="23"/>
      <c r="Y342" s="46"/>
      <c r="AA342"/>
    </row>
    <row r="343" spans="10:27" x14ac:dyDescent="0.35">
      <c r="J343" s="23"/>
      <c r="K343" s="23"/>
      <c r="M343" s="23"/>
      <c r="N343" s="23"/>
      <c r="O343" s="23"/>
      <c r="P343" s="23"/>
      <c r="Q343" s="23"/>
      <c r="R343" s="23"/>
      <c r="S343" s="23"/>
      <c r="T343" s="23"/>
      <c r="U343" s="23"/>
      <c r="Y343" s="46"/>
      <c r="AA343"/>
    </row>
    <row r="344" spans="10:27" x14ac:dyDescent="0.35">
      <c r="J344" s="23"/>
      <c r="K344" s="23"/>
      <c r="M344" s="23"/>
      <c r="N344" s="23"/>
      <c r="O344" s="23"/>
      <c r="P344" s="23"/>
      <c r="Q344" s="23"/>
      <c r="R344" s="23"/>
      <c r="S344" s="23"/>
      <c r="T344" s="23"/>
      <c r="U344" s="23"/>
      <c r="Y344" s="46"/>
      <c r="AA344"/>
    </row>
    <row r="345" spans="10:27" x14ac:dyDescent="0.35">
      <c r="J345" s="23"/>
      <c r="K345" s="23"/>
      <c r="M345" s="23"/>
      <c r="N345" s="23"/>
      <c r="O345" s="23"/>
      <c r="P345" s="23"/>
      <c r="Q345" s="23"/>
      <c r="R345" s="23"/>
      <c r="S345" s="23"/>
      <c r="T345" s="23"/>
      <c r="U345" s="23"/>
      <c r="Y345" s="46"/>
      <c r="AA345"/>
    </row>
    <row r="346" spans="10:27" x14ac:dyDescent="0.35">
      <c r="J346" s="23"/>
      <c r="K346" s="23"/>
      <c r="M346" s="23"/>
      <c r="N346" s="23"/>
      <c r="O346" s="23"/>
      <c r="P346" s="23"/>
      <c r="Q346" s="23"/>
      <c r="R346" s="23"/>
      <c r="S346" s="23"/>
      <c r="T346" s="23"/>
      <c r="U346" s="23"/>
      <c r="Y346" s="46"/>
      <c r="AA346"/>
    </row>
    <row r="347" spans="10:27" x14ac:dyDescent="0.35">
      <c r="J347" s="23"/>
      <c r="K347" s="23"/>
      <c r="M347" s="23"/>
      <c r="N347" s="23"/>
      <c r="O347" s="23"/>
      <c r="P347" s="23"/>
      <c r="Q347" s="23"/>
      <c r="R347" s="23"/>
      <c r="S347" s="23"/>
      <c r="T347" s="23"/>
      <c r="U347" s="23"/>
      <c r="Y347" s="46"/>
      <c r="AA347"/>
    </row>
    <row r="348" spans="10:27" x14ac:dyDescent="0.35">
      <c r="J348" s="23"/>
      <c r="K348" s="23"/>
      <c r="M348" s="23"/>
      <c r="N348" s="23"/>
      <c r="O348" s="23"/>
      <c r="P348" s="23"/>
      <c r="Q348" s="23"/>
      <c r="R348" s="23"/>
      <c r="S348" s="23"/>
      <c r="T348" s="23"/>
      <c r="U348" s="23"/>
      <c r="Y348" s="46"/>
      <c r="AA348"/>
    </row>
    <row r="349" spans="10:27" x14ac:dyDescent="0.35">
      <c r="J349" s="23"/>
      <c r="K349" s="23"/>
      <c r="M349" s="23"/>
      <c r="N349" s="23"/>
      <c r="O349" s="23"/>
      <c r="P349" s="23"/>
      <c r="Q349" s="23"/>
      <c r="R349" s="23"/>
      <c r="S349" s="23"/>
      <c r="T349" s="23"/>
      <c r="U349" s="23"/>
      <c r="Y349" s="46"/>
      <c r="AA349"/>
    </row>
    <row r="350" spans="10:27" x14ac:dyDescent="0.35">
      <c r="J350" s="23"/>
      <c r="K350" s="23"/>
      <c r="M350" s="23"/>
      <c r="N350" s="23"/>
      <c r="O350" s="23"/>
      <c r="P350" s="23"/>
      <c r="Q350" s="23"/>
      <c r="R350" s="23"/>
      <c r="S350" s="23"/>
      <c r="T350" s="23"/>
      <c r="U350" s="23"/>
      <c r="Y350" s="46"/>
      <c r="AA350"/>
    </row>
    <row r="351" spans="10:27" x14ac:dyDescent="0.35">
      <c r="J351" s="23"/>
      <c r="K351" s="23"/>
      <c r="M351" s="23"/>
      <c r="N351" s="23"/>
      <c r="O351" s="23"/>
      <c r="P351" s="23"/>
      <c r="Q351" s="23"/>
      <c r="R351" s="23"/>
      <c r="S351" s="23"/>
      <c r="T351" s="23"/>
      <c r="U351" s="23"/>
      <c r="Y351" s="46"/>
      <c r="AA351"/>
    </row>
    <row r="352" spans="10:27" x14ac:dyDescent="0.35">
      <c r="J352" s="23"/>
      <c r="K352" s="23"/>
      <c r="M352" s="23"/>
      <c r="N352" s="23"/>
      <c r="O352" s="23"/>
      <c r="P352" s="23"/>
      <c r="Q352" s="23"/>
      <c r="R352" s="23"/>
      <c r="S352" s="23"/>
      <c r="T352" s="23"/>
      <c r="U352" s="23"/>
      <c r="Y352" s="46"/>
      <c r="AA352"/>
    </row>
    <row r="353" spans="10:27" x14ac:dyDescent="0.35">
      <c r="J353" s="23"/>
      <c r="K353" s="23"/>
      <c r="M353" s="23"/>
      <c r="N353" s="23"/>
      <c r="O353" s="23"/>
      <c r="P353" s="23"/>
      <c r="Q353" s="23"/>
      <c r="R353" s="23"/>
      <c r="S353" s="23"/>
      <c r="T353" s="23"/>
      <c r="U353" s="23"/>
      <c r="Y353" s="46"/>
      <c r="AA353"/>
    </row>
    <row r="354" spans="10:27" x14ac:dyDescent="0.35">
      <c r="J354" s="23"/>
      <c r="K354" s="23"/>
      <c r="M354" s="23"/>
      <c r="N354" s="23"/>
      <c r="O354" s="23"/>
      <c r="P354" s="23"/>
      <c r="Q354" s="23"/>
      <c r="R354" s="23"/>
      <c r="S354" s="23"/>
      <c r="T354" s="23"/>
      <c r="U354" s="23"/>
      <c r="Y354" s="46"/>
      <c r="AA354"/>
    </row>
    <row r="355" spans="10:27" x14ac:dyDescent="0.35">
      <c r="J355" s="23"/>
      <c r="K355" s="23"/>
      <c r="M355" s="23"/>
      <c r="N355" s="23"/>
      <c r="O355" s="23"/>
      <c r="P355" s="23"/>
      <c r="Q355" s="23"/>
      <c r="R355" s="23"/>
      <c r="S355" s="23"/>
      <c r="T355" s="23"/>
      <c r="U355" s="23"/>
      <c r="Y355" s="46"/>
      <c r="AA355"/>
    </row>
    <row r="356" spans="10:27" x14ac:dyDescent="0.35">
      <c r="J356" s="23"/>
      <c r="K356" s="23"/>
      <c r="M356" s="23"/>
      <c r="N356" s="23"/>
      <c r="O356" s="23"/>
      <c r="P356" s="23"/>
      <c r="Q356" s="23"/>
      <c r="R356" s="23"/>
      <c r="S356" s="23"/>
      <c r="T356" s="23"/>
      <c r="U356" s="23"/>
      <c r="Y356" s="46"/>
      <c r="AA356"/>
    </row>
    <row r="357" spans="10:27" x14ac:dyDescent="0.35">
      <c r="J357" s="23"/>
      <c r="K357" s="23"/>
      <c r="M357" s="23"/>
      <c r="N357" s="23"/>
      <c r="O357" s="23"/>
      <c r="P357" s="23"/>
      <c r="Q357" s="23"/>
      <c r="R357" s="23"/>
      <c r="S357" s="23"/>
      <c r="T357" s="23"/>
      <c r="U357" s="23"/>
      <c r="Y357" s="46"/>
      <c r="AA357"/>
    </row>
    <row r="358" spans="10:27" x14ac:dyDescent="0.35">
      <c r="J358" s="23"/>
      <c r="K358" s="23"/>
      <c r="M358" s="23"/>
      <c r="N358" s="23"/>
      <c r="O358" s="23"/>
      <c r="P358" s="23"/>
      <c r="Q358" s="23"/>
      <c r="R358" s="23"/>
      <c r="S358" s="23"/>
      <c r="T358" s="23"/>
      <c r="U358" s="23"/>
      <c r="Y358" s="46"/>
      <c r="AA358"/>
    </row>
    <row r="359" spans="10:27" x14ac:dyDescent="0.35">
      <c r="J359" s="23"/>
      <c r="K359" s="23"/>
      <c r="M359" s="23"/>
      <c r="N359" s="23"/>
      <c r="O359" s="23"/>
      <c r="P359" s="23"/>
      <c r="Q359" s="23"/>
      <c r="R359" s="23"/>
      <c r="S359" s="23"/>
      <c r="T359" s="23"/>
      <c r="U359" s="23"/>
      <c r="Y359" s="46"/>
      <c r="AA359"/>
    </row>
    <row r="360" spans="10:27" x14ac:dyDescent="0.35">
      <c r="J360" s="23"/>
      <c r="K360" s="23"/>
      <c r="M360" s="23"/>
      <c r="N360" s="23"/>
      <c r="O360" s="23"/>
      <c r="P360" s="23"/>
      <c r="Q360" s="23"/>
      <c r="R360" s="23"/>
      <c r="S360" s="23"/>
      <c r="T360" s="23"/>
      <c r="U360" s="23"/>
      <c r="Y360" s="46"/>
      <c r="AA360"/>
    </row>
    <row r="361" spans="10:27" x14ac:dyDescent="0.35">
      <c r="J361" s="23"/>
      <c r="K361" s="23"/>
      <c r="M361" s="23"/>
      <c r="N361" s="23"/>
      <c r="O361" s="23"/>
      <c r="P361" s="23"/>
      <c r="Q361" s="23"/>
      <c r="R361" s="23"/>
      <c r="S361" s="23"/>
      <c r="T361" s="23"/>
      <c r="U361" s="23"/>
      <c r="Y361" s="46"/>
      <c r="AA361"/>
    </row>
    <row r="362" spans="10:27" x14ac:dyDescent="0.35">
      <c r="J362" s="23"/>
      <c r="K362" s="23"/>
      <c r="M362" s="23"/>
      <c r="N362" s="23"/>
      <c r="O362" s="23"/>
      <c r="P362" s="23"/>
      <c r="Q362" s="23"/>
      <c r="R362" s="23"/>
      <c r="S362" s="23"/>
      <c r="T362" s="23"/>
      <c r="U362" s="23"/>
      <c r="Y362" s="46"/>
      <c r="AA362"/>
    </row>
    <row r="363" spans="10:27" x14ac:dyDescent="0.35">
      <c r="J363" s="23"/>
      <c r="K363" s="23"/>
      <c r="M363" s="23"/>
      <c r="N363" s="23"/>
      <c r="O363" s="23"/>
      <c r="P363" s="23"/>
      <c r="Q363" s="23"/>
      <c r="R363" s="23"/>
      <c r="S363" s="23"/>
      <c r="T363" s="23"/>
      <c r="U363" s="23"/>
      <c r="Y363" s="46"/>
      <c r="AA363"/>
    </row>
    <row r="364" spans="10:27" x14ac:dyDescent="0.35">
      <c r="J364" s="23"/>
      <c r="K364" s="23"/>
      <c r="M364" s="23"/>
      <c r="N364" s="23"/>
      <c r="O364" s="23"/>
      <c r="P364" s="23"/>
      <c r="Q364" s="23"/>
      <c r="R364" s="23"/>
      <c r="S364" s="23"/>
      <c r="T364" s="23"/>
      <c r="U364" s="23"/>
      <c r="Y364" s="46"/>
      <c r="AA364"/>
    </row>
    <row r="365" spans="10:27" x14ac:dyDescent="0.35">
      <c r="J365" s="23"/>
      <c r="K365" s="23"/>
      <c r="M365" s="23"/>
      <c r="N365" s="23"/>
      <c r="O365" s="23"/>
      <c r="P365" s="23"/>
      <c r="Q365" s="23"/>
      <c r="R365" s="23"/>
      <c r="S365" s="23"/>
      <c r="T365" s="23"/>
      <c r="U365" s="23"/>
      <c r="Y365" s="46"/>
      <c r="AA365"/>
    </row>
    <row r="366" spans="10:27" x14ac:dyDescent="0.35">
      <c r="J366" s="23"/>
      <c r="K366" s="23"/>
      <c r="M366" s="23"/>
      <c r="N366" s="23"/>
      <c r="O366" s="23"/>
      <c r="P366" s="23"/>
      <c r="Q366" s="23"/>
      <c r="R366" s="23"/>
      <c r="S366" s="23"/>
      <c r="T366" s="23"/>
      <c r="U366" s="23"/>
      <c r="Y366" s="46"/>
      <c r="AA366"/>
    </row>
    <row r="367" spans="10:27" x14ac:dyDescent="0.35">
      <c r="J367" s="23"/>
      <c r="K367" s="23"/>
      <c r="M367" s="23"/>
      <c r="N367" s="23"/>
      <c r="O367" s="23"/>
      <c r="P367" s="23"/>
      <c r="Q367" s="23"/>
      <c r="R367" s="23"/>
      <c r="S367" s="23"/>
      <c r="T367" s="23"/>
      <c r="U367" s="23"/>
      <c r="Y367" s="46"/>
      <c r="AA367"/>
    </row>
    <row r="368" spans="10:27" x14ac:dyDescent="0.35">
      <c r="J368" s="23"/>
      <c r="K368" s="23"/>
      <c r="M368" s="23"/>
      <c r="N368" s="23"/>
      <c r="O368" s="23"/>
      <c r="P368" s="23"/>
      <c r="Q368" s="23"/>
      <c r="R368" s="23"/>
      <c r="S368" s="23"/>
      <c r="T368" s="23"/>
      <c r="U368" s="23"/>
      <c r="Y368" s="46"/>
      <c r="AA368"/>
    </row>
    <row r="369" spans="10:27" x14ac:dyDescent="0.35">
      <c r="J369" s="23"/>
      <c r="K369" s="23"/>
      <c r="M369" s="23"/>
      <c r="N369" s="23"/>
      <c r="O369" s="23"/>
      <c r="P369" s="23"/>
      <c r="Q369" s="23"/>
      <c r="R369" s="23"/>
      <c r="S369" s="23"/>
      <c r="T369" s="23"/>
      <c r="U369" s="23"/>
      <c r="Y369" s="46"/>
      <c r="AA369"/>
    </row>
    <row r="370" spans="10:27" x14ac:dyDescent="0.35">
      <c r="J370" s="23"/>
      <c r="K370" s="23"/>
      <c r="M370" s="23"/>
      <c r="N370" s="23"/>
      <c r="O370" s="23"/>
      <c r="P370" s="23"/>
      <c r="Q370" s="23"/>
      <c r="R370" s="23"/>
      <c r="S370" s="23"/>
      <c r="T370" s="23"/>
      <c r="U370" s="23"/>
      <c r="Y370" s="46"/>
      <c r="AA370"/>
    </row>
    <row r="371" spans="10:27" x14ac:dyDescent="0.35">
      <c r="J371" s="23"/>
      <c r="K371" s="23"/>
      <c r="M371" s="23"/>
      <c r="N371" s="23"/>
      <c r="O371" s="23"/>
      <c r="P371" s="23"/>
      <c r="Q371" s="23"/>
      <c r="R371" s="23"/>
      <c r="S371" s="23"/>
      <c r="T371" s="23"/>
      <c r="U371" s="23"/>
      <c r="Y371" s="46"/>
      <c r="AA371"/>
    </row>
    <row r="372" spans="10:27" x14ac:dyDescent="0.35">
      <c r="J372" s="23"/>
      <c r="K372" s="23"/>
      <c r="M372" s="23"/>
      <c r="N372" s="23"/>
      <c r="O372" s="23"/>
      <c r="P372" s="23"/>
      <c r="Q372" s="23"/>
      <c r="R372" s="23"/>
      <c r="S372" s="23"/>
      <c r="T372" s="23"/>
      <c r="U372" s="23"/>
      <c r="Y372" s="46"/>
      <c r="AA372"/>
    </row>
    <row r="373" spans="10:27" x14ac:dyDescent="0.35">
      <c r="J373" s="23"/>
      <c r="K373" s="23"/>
      <c r="M373" s="23"/>
      <c r="N373" s="23"/>
      <c r="O373" s="23"/>
      <c r="P373" s="23"/>
      <c r="Q373" s="23"/>
      <c r="R373" s="23"/>
      <c r="S373" s="23"/>
      <c r="T373" s="23"/>
      <c r="U373" s="23"/>
      <c r="Y373" s="46"/>
      <c r="AA373"/>
    </row>
    <row r="374" spans="10:27" x14ac:dyDescent="0.35">
      <c r="J374" s="23"/>
      <c r="K374" s="23"/>
      <c r="M374" s="23"/>
      <c r="N374" s="23"/>
      <c r="O374" s="23"/>
      <c r="P374" s="23"/>
      <c r="Q374" s="23"/>
      <c r="R374" s="23"/>
      <c r="S374" s="23"/>
      <c r="T374" s="23"/>
      <c r="U374" s="23"/>
      <c r="Y374" s="46"/>
      <c r="AA374"/>
    </row>
    <row r="375" spans="10:27" x14ac:dyDescent="0.35">
      <c r="J375" s="23"/>
      <c r="K375" s="23"/>
      <c r="M375" s="23"/>
      <c r="N375" s="23"/>
      <c r="O375" s="23"/>
      <c r="P375" s="23"/>
      <c r="Q375" s="23"/>
      <c r="R375" s="23"/>
      <c r="S375" s="23"/>
      <c r="T375" s="23"/>
      <c r="U375" s="23"/>
      <c r="Y375" s="46"/>
      <c r="AA375"/>
    </row>
    <row r="376" spans="10:27" x14ac:dyDescent="0.35">
      <c r="J376" s="23"/>
      <c r="K376" s="23"/>
      <c r="M376" s="23"/>
      <c r="N376" s="23"/>
      <c r="O376" s="23"/>
      <c r="P376" s="23"/>
      <c r="Q376" s="23"/>
      <c r="R376" s="23"/>
      <c r="S376" s="23"/>
      <c r="T376" s="23"/>
      <c r="U376" s="23"/>
      <c r="Y376" s="46"/>
      <c r="AA376"/>
    </row>
    <row r="377" spans="10:27" x14ac:dyDescent="0.35">
      <c r="J377" s="23"/>
      <c r="K377" s="23"/>
      <c r="M377" s="23"/>
      <c r="N377" s="23"/>
      <c r="O377" s="23"/>
      <c r="P377" s="23"/>
      <c r="Q377" s="23"/>
      <c r="R377" s="23"/>
      <c r="S377" s="23"/>
      <c r="T377" s="23"/>
      <c r="U377" s="23"/>
      <c r="Y377" s="46"/>
      <c r="AA377"/>
    </row>
    <row r="378" spans="10:27" x14ac:dyDescent="0.35">
      <c r="J378" s="23"/>
      <c r="K378" s="23"/>
      <c r="M378" s="23"/>
      <c r="N378" s="23"/>
      <c r="O378" s="23"/>
      <c r="P378" s="23"/>
      <c r="Q378" s="23"/>
      <c r="R378" s="23"/>
      <c r="S378" s="23"/>
      <c r="T378" s="23"/>
      <c r="U378" s="23"/>
      <c r="Y378" s="46"/>
      <c r="AA378"/>
    </row>
    <row r="379" spans="10:27" x14ac:dyDescent="0.35">
      <c r="J379" s="23"/>
      <c r="K379" s="23"/>
      <c r="M379" s="23"/>
      <c r="N379" s="23"/>
      <c r="O379" s="23"/>
      <c r="P379" s="23"/>
      <c r="Q379" s="23"/>
      <c r="R379" s="23"/>
      <c r="S379" s="23"/>
      <c r="T379" s="23"/>
      <c r="U379" s="23"/>
      <c r="Y379" s="46"/>
      <c r="AA379"/>
    </row>
    <row r="380" spans="10:27" x14ac:dyDescent="0.35">
      <c r="J380" s="23"/>
      <c r="K380" s="23"/>
      <c r="M380" s="23"/>
      <c r="N380" s="23"/>
      <c r="O380" s="23"/>
      <c r="P380" s="23"/>
      <c r="Q380" s="23"/>
      <c r="R380" s="23"/>
      <c r="S380" s="23"/>
      <c r="T380" s="23"/>
      <c r="U380" s="23"/>
      <c r="Y380" s="46"/>
      <c r="AA380"/>
    </row>
    <row r="381" spans="10:27" x14ac:dyDescent="0.35">
      <c r="J381" s="23"/>
      <c r="K381" s="23"/>
      <c r="M381" s="23"/>
      <c r="N381" s="23"/>
      <c r="O381" s="23"/>
      <c r="P381" s="23"/>
      <c r="Q381" s="23"/>
      <c r="R381" s="23"/>
      <c r="S381" s="23"/>
      <c r="T381" s="23"/>
      <c r="U381" s="23"/>
      <c r="Y381" s="46"/>
      <c r="AA381"/>
    </row>
    <row r="382" spans="10:27" x14ac:dyDescent="0.35">
      <c r="J382" s="23"/>
      <c r="K382" s="23"/>
      <c r="M382" s="23"/>
      <c r="N382" s="23"/>
      <c r="O382" s="23"/>
      <c r="P382" s="23"/>
      <c r="Q382" s="23"/>
      <c r="R382" s="23"/>
      <c r="S382" s="23"/>
      <c r="T382" s="23"/>
      <c r="U382" s="23"/>
      <c r="Y382" s="46"/>
      <c r="AA382"/>
    </row>
    <row r="383" spans="10:27" x14ac:dyDescent="0.35">
      <c r="J383" s="23"/>
      <c r="K383" s="23"/>
      <c r="M383" s="23"/>
      <c r="N383" s="23"/>
      <c r="O383" s="23"/>
      <c r="P383" s="23"/>
      <c r="Q383" s="23"/>
      <c r="R383" s="23"/>
      <c r="S383" s="23"/>
      <c r="T383" s="23"/>
      <c r="U383" s="23"/>
      <c r="Y383" s="46"/>
      <c r="AA383"/>
    </row>
    <row r="384" spans="10:27" x14ac:dyDescent="0.35">
      <c r="J384" s="23"/>
      <c r="K384" s="23"/>
      <c r="M384" s="23"/>
      <c r="N384" s="23"/>
      <c r="O384" s="23"/>
      <c r="P384" s="23"/>
      <c r="Q384" s="23"/>
      <c r="R384" s="23"/>
      <c r="S384" s="23"/>
      <c r="T384" s="23"/>
      <c r="U384" s="23"/>
      <c r="Y384" s="46"/>
      <c r="AA384"/>
    </row>
    <row r="385" spans="10:27" x14ac:dyDescent="0.35">
      <c r="J385" s="23"/>
      <c r="K385" s="23"/>
      <c r="M385" s="23"/>
      <c r="N385" s="23"/>
      <c r="O385" s="23"/>
      <c r="P385" s="23"/>
      <c r="Q385" s="23"/>
      <c r="R385" s="23"/>
      <c r="S385" s="23"/>
      <c r="T385" s="23"/>
      <c r="U385" s="23"/>
      <c r="Y385" s="46"/>
      <c r="AA385"/>
    </row>
    <row r="386" spans="10:27" x14ac:dyDescent="0.35">
      <c r="J386" s="23"/>
      <c r="K386" s="23"/>
      <c r="M386" s="23"/>
      <c r="N386" s="23"/>
      <c r="O386" s="23"/>
      <c r="P386" s="23"/>
      <c r="Q386" s="23"/>
      <c r="R386" s="23"/>
      <c r="S386" s="23"/>
      <c r="T386" s="23"/>
      <c r="U386" s="23"/>
      <c r="Y386" s="46"/>
      <c r="AA386"/>
    </row>
    <row r="387" spans="10:27" x14ac:dyDescent="0.35">
      <c r="J387" s="23"/>
      <c r="K387" s="23"/>
      <c r="M387" s="23"/>
      <c r="N387" s="23"/>
      <c r="O387" s="23"/>
      <c r="P387" s="23"/>
      <c r="Q387" s="23"/>
      <c r="R387" s="23"/>
      <c r="S387" s="23"/>
      <c r="T387" s="23"/>
      <c r="U387" s="23"/>
      <c r="Y387" s="46"/>
      <c r="AA387"/>
    </row>
    <row r="388" spans="10:27" x14ac:dyDescent="0.35">
      <c r="J388" s="23"/>
      <c r="K388" s="23"/>
      <c r="M388" s="23"/>
      <c r="N388" s="23"/>
      <c r="O388" s="23"/>
      <c r="P388" s="23"/>
      <c r="Q388" s="23"/>
      <c r="R388" s="23"/>
      <c r="S388" s="23"/>
      <c r="T388" s="23"/>
      <c r="U388" s="23"/>
      <c r="Y388" s="46"/>
      <c r="AA388"/>
    </row>
    <row r="389" spans="10:27" x14ac:dyDescent="0.35">
      <c r="J389" s="23"/>
      <c r="K389" s="23"/>
      <c r="M389" s="23"/>
      <c r="N389" s="23"/>
      <c r="O389" s="23"/>
      <c r="P389" s="23"/>
      <c r="Q389" s="23"/>
      <c r="R389" s="23"/>
      <c r="S389" s="23"/>
      <c r="T389" s="23"/>
      <c r="U389" s="23"/>
      <c r="Y389" s="46"/>
      <c r="AA389"/>
    </row>
    <row r="390" spans="10:27" x14ac:dyDescent="0.35">
      <c r="J390" s="23"/>
      <c r="K390" s="23"/>
      <c r="M390" s="23"/>
      <c r="N390" s="23"/>
      <c r="O390" s="23"/>
      <c r="P390" s="23"/>
      <c r="Q390" s="23"/>
      <c r="R390" s="23"/>
      <c r="S390" s="23"/>
      <c r="T390" s="23"/>
      <c r="U390" s="23"/>
      <c r="Y390" s="46"/>
      <c r="AA390"/>
    </row>
    <row r="391" spans="10:27" x14ac:dyDescent="0.35">
      <c r="J391" s="23"/>
      <c r="K391" s="23"/>
      <c r="M391" s="23"/>
      <c r="N391" s="23"/>
      <c r="O391" s="23"/>
      <c r="P391" s="23"/>
      <c r="Q391" s="23"/>
      <c r="R391" s="23"/>
      <c r="S391" s="23"/>
      <c r="T391" s="23"/>
      <c r="U391" s="23"/>
      <c r="Y391" s="46"/>
      <c r="AA391"/>
    </row>
    <row r="392" spans="10:27" x14ac:dyDescent="0.35">
      <c r="J392" s="23"/>
      <c r="K392" s="23"/>
      <c r="M392" s="23"/>
      <c r="N392" s="23"/>
      <c r="O392" s="23"/>
      <c r="P392" s="23"/>
      <c r="Q392" s="23"/>
      <c r="R392" s="23"/>
      <c r="S392" s="23"/>
      <c r="T392" s="23"/>
      <c r="U392" s="23"/>
      <c r="Y392" s="46"/>
      <c r="AA392"/>
    </row>
    <row r="393" spans="10:27" x14ac:dyDescent="0.35">
      <c r="J393" s="23"/>
      <c r="K393" s="23"/>
      <c r="M393" s="23"/>
      <c r="N393" s="23"/>
      <c r="O393" s="23"/>
      <c r="P393" s="23"/>
      <c r="Q393" s="23"/>
      <c r="R393" s="23"/>
      <c r="S393" s="23"/>
      <c r="T393" s="23"/>
      <c r="U393" s="23"/>
      <c r="Y393" s="46"/>
      <c r="AA393"/>
    </row>
    <row r="394" spans="10:27" x14ac:dyDescent="0.35">
      <c r="J394" s="23"/>
      <c r="K394" s="23"/>
      <c r="M394" s="23"/>
      <c r="N394" s="23"/>
      <c r="O394" s="23"/>
      <c r="P394" s="23"/>
      <c r="Q394" s="23"/>
      <c r="R394" s="23"/>
      <c r="S394" s="23"/>
      <c r="T394" s="23"/>
      <c r="U394" s="23"/>
      <c r="Y394" s="46"/>
      <c r="AA394"/>
    </row>
    <row r="395" spans="10:27" x14ac:dyDescent="0.35">
      <c r="J395" s="23"/>
      <c r="K395" s="23"/>
      <c r="M395" s="23"/>
      <c r="N395" s="23"/>
      <c r="O395" s="23"/>
      <c r="P395" s="23"/>
      <c r="Q395" s="23"/>
      <c r="R395" s="23"/>
      <c r="S395" s="23"/>
      <c r="T395" s="23"/>
      <c r="U395" s="23"/>
      <c r="Y395" s="46"/>
      <c r="AA395"/>
    </row>
    <row r="396" spans="10:27" x14ac:dyDescent="0.35">
      <c r="J396" s="23"/>
      <c r="K396" s="23"/>
      <c r="M396" s="23"/>
      <c r="N396" s="23"/>
      <c r="O396" s="23"/>
      <c r="P396" s="23"/>
      <c r="Q396" s="23"/>
      <c r="R396" s="23"/>
      <c r="S396" s="23"/>
      <c r="T396" s="23"/>
      <c r="U396" s="23"/>
      <c r="Y396" s="46"/>
      <c r="AA396"/>
    </row>
    <row r="397" spans="10:27" x14ac:dyDescent="0.35">
      <c r="J397" s="23"/>
      <c r="K397" s="23"/>
      <c r="M397" s="23"/>
      <c r="N397" s="23"/>
      <c r="O397" s="23"/>
      <c r="P397" s="23"/>
      <c r="Q397" s="23"/>
      <c r="R397" s="23"/>
      <c r="S397" s="23"/>
      <c r="T397" s="23"/>
      <c r="U397" s="23"/>
      <c r="Y397" s="46"/>
      <c r="AA397"/>
    </row>
    <row r="398" spans="10:27" x14ac:dyDescent="0.35">
      <c r="J398" s="23"/>
      <c r="K398" s="23"/>
      <c r="M398" s="23"/>
      <c r="N398" s="23"/>
      <c r="O398" s="23"/>
      <c r="P398" s="23"/>
      <c r="Q398" s="23"/>
      <c r="R398" s="23"/>
      <c r="S398" s="23"/>
      <c r="T398" s="23"/>
      <c r="U398" s="23"/>
      <c r="Y398" s="46"/>
      <c r="AA398"/>
    </row>
    <row r="399" spans="10:27" x14ac:dyDescent="0.35">
      <c r="J399" s="23"/>
      <c r="K399" s="23"/>
      <c r="M399" s="23"/>
      <c r="N399" s="23"/>
      <c r="O399" s="23"/>
      <c r="P399" s="23"/>
      <c r="Q399" s="23"/>
      <c r="R399" s="23"/>
      <c r="S399" s="23"/>
      <c r="T399" s="23"/>
      <c r="U399" s="23"/>
      <c r="Y399" s="46"/>
      <c r="AA399"/>
    </row>
    <row r="400" spans="10:27" x14ac:dyDescent="0.35">
      <c r="J400" s="23"/>
      <c r="K400" s="23"/>
      <c r="M400" s="23"/>
      <c r="N400" s="23"/>
      <c r="O400" s="23"/>
      <c r="P400" s="23"/>
      <c r="Q400" s="23"/>
      <c r="R400" s="23"/>
      <c r="S400" s="23"/>
      <c r="T400" s="23"/>
      <c r="U400" s="23"/>
      <c r="Y400" s="46"/>
      <c r="AA400"/>
    </row>
    <row r="401" spans="10:27" x14ac:dyDescent="0.35">
      <c r="J401" s="23"/>
      <c r="K401" s="23"/>
      <c r="M401" s="23"/>
      <c r="N401" s="23"/>
      <c r="O401" s="23"/>
      <c r="P401" s="23"/>
      <c r="Q401" s="23"/>
      <c r="R401" s="23"/>
      <c r="S401" s="23"/>
      <c r="T401" s="23"/>
      <c r="U401" s="23"/>
      <c r="Y401" s="46"/>
      <c r="AA401"/>
    </row>
    <row r="402" spans="10:27" x14ac:dyDescent="0.35">
      <c r="J402" s="23"/>
      <c r="K402" s="23"/>
      <c r="M402" s="23"/>
      <c r="N402" s="23"/>
      <c r="O402" s="23"/>
      <c r="P402" s="23"/>
      <c r="Q402" s="23"/>
      <c r="R402" s="23"/>
      <c r="S402" s="23"/>
      <c r="T402" s="23"/>
      <c r="U402" s="23"/>
      <c r="Y402" s="46"/>
      <c r="AA402"/>
    </row>
    <row r="403" spans="10:27" x14ac:dyDescent="0.35">
      <c r="J403" s="23"/>
      <c r="K403" s="23"/>
      <c r="M403" s="23"/>
      <c r="N403" s="23"/>
      <c r="O403" s="23"/>
      <c r="P403" s="23"/>
      <c r="Q403" s="23"/>
      <c r="R403" s="23"/>
      <c r="S403" s="23"/>
      <c r="T403" s="23"/>
      <c r="U403" s="23"/>
      <c r="Y403" s="46"/>
      <c r="AA403"/>
    </row>
    <row r="404" spans="10:27" x14ac:dyDescent="0.35">
      <c r="J404" s="23"/>
      <c r="K404" s="23"/>
      <c r="M404" s="23"/>
      <c r="N404" s="23"/>
      <c r="O404" s="23"/>
      <c r="P404" s="23"/>
      <c r="Q404" s="23"/>
      <c r="R404" s="23"/>
      <c r="S404" s="23"/>
      <c r="T404" s="23"/>
      <c r="U404" s="23"/>
      <c r="Y404" s="46"/>
      <c r="AA404"/>
    </row>
    <row r="405" spans="10:27" x14ac:dyDescent="0.35">
      <c r="J405" s="23"/>
      <c r="K405" s="23"/>
      <c r="M405" s="23"/>
      <c r="N405" s="23"/>
      <c r="O405" s="23"/>
      <c r="P405" s="23"/>
      <c r="Q405" s="23"/>
      <c r="R405" s="23"/>
      <c r="S405" s="23"/>
      <c r="T405" s="23"/>
      <c r="U405" s="23"/>
      <c r="Y405" s="46"/>
      <c r="AA405"/>
    </row>
    <row r="406" spans="10:27" x14ac:dyDescent="0.35">
      <c r="J406" s="23"/>
      <c r="K406" s="23"/>
      <c r="M406" s="23"/>
      <c r="N406" s="23"/>
      <c r="O406" s="23"/>
      <c r="P406" s="23"/>
      <c r="Q406" s="23"/>
      <c r="R406" s="23"/>
      <c r="S406" s="23"/>
      <c r="T406" s="23"/>
      <c r="U406" s="23"/>
      <c r="Y406" s="46"/>
      <c r="AA406"/>
    </row>
    <row r="407" spans="10:27" x14ac:dyDescent="0.35">
      <c r="J407" s="23"/>
      <c r="K407" s="23"/>
      <c r="M407" s="23"/>
      <c r="N407" s="23"/>
      <c r="O407" s="23"/>
      <c r="P407" s="23"/>
      <c r="Q407" s="23"/>
      <c r="R407" s="23"/>
      <c r="S407" s="23"/>
      <c r="T407" s="23"/>
      <c r="U407" s="23"/>
      <c r="Y407" s="46"/>
      <c r="AA407"/>
    </row>
    <row r="408" spans="10:27" x14ac:dyDescent="0.35">
      <c r="J408" s="23"/>
      <c r="K408" s="23"/>
      <c r="M408" s="23"/>
      <c r="N408" s="23"/>
      <c r="O408" s="23"/>
      <c r="P408" s="23"/>
      <c r="Q408" s="23"/>
      <c r="R408" s="23"/>
      <c r="S408" s="23"/>
      <c r="T408" s="23"/>
      <c r="U408" s="23"/>
      <c r="Y408" s="46"/>
      <c r="AA408"/>
    </row>
    <row r="409" spans="10:27" x14ac:dyDescent="0.35">
      <c r="J409" s="23"/>
      <c r="K409" s="23"/>
      <c r="M409" s="23"/>
      <c r="N409" s="23"/>
      <c r="O409" s="23"/>
      <c r="P409" s="23"/>
      <c r="Q409" s="23"/>
      <c r="R409" s="23"/>
      <c r="S409" s="23"/>
      <c r="T409" s="23"/>
      <c r="U409" s="23"/>
      <c r="Y409" s="46"/>
      <c r="AA409"/>
    </row>
    <row r="410" spans="10:27" x14ac:dyDescent="0.35">
      <c r="J410" s="23"/>
      <c r="K410" s="23"/>
      <c r="M410" s="23"/>
      <c r="N410" s="23"/>
      <c r="O410" s="23"/>
      <c r="P410" s="23"/>
      <c r="Q410" s="23"/>
      <c r="R410" s="23"/>
      <c r="S410" s="23"/>
      <c r="T410" s="23"/>
      <c r="U410" s="23"/>
      <c r="Y410" s="46"/>
      <c r="AA410"/>
    </row>
    <row r="411" spans="10:27" x14ac:dyDescent="0.35">
      <c r="J411" s="23"/>
      <c r="K411" s="23"/>
      <c r="M411" s="23"/>
      <c r="N411" s="23"/>
      <c r="O411" s="23"/>
      <c r="P411" s="23"/>
      <c r="Q411" s="23"/>
      <c r="R411" s="23"/>
      <c r="S411" s="23"/>
      <c r="T411" s="23"/>
      <c r="U411" s="23"/>
      <c r="Y411" s="46"/>
      <c r="AA411"/>
    </row>
    <row r="412" spans="10:27" x14ac:dyDescent="0.35">
      <c r="J412" s="23"/>
      <c r="K412" s="23"/>
      <c r="M412" s="23"/>
      <c r="N412" s="23"/>
      <c r="O412" s="23"/>
      <c r="P412" s="23"/>
      <c r="Q412" s="23"/>
      <c r="R412" s="23"/>
      <c r="S412" s="23"/>
      <c r="T412" s="23"/>
      <c r="U412" s="23"/>
      <c r="Y412" s="46"/>
      <c r="AA412"/>
    </row>
    <row r="413" spans="10:27" x14ac:dyDescent="0.35">
      <c r="J413" s="23"/>
      <c r="K413" s="23"/>
      <c r="M413" s="23"/>
      <c r="N413" s="23"/>
      <c r="O413" s="23"/>
      <c r="P413" s="23"/>
      <c r="Q413" s="23"/>
      <c r="R413" s="23"/>
      <c r="S413" s="23"/>
      <c r="T413" s="23"/>
      <c r="U413" s="23"/>
      <c r="Y413" s="46"/>
      <c r="AA413"/>
    </row>
    <row r="414" spans="10:27" x14ac:dyDescent="0.35">
      <c r="J414" s="23"/>
      <c r="K414" s="23"/>
      <c r="M414" s="23"/>
      <c r="N414" s="23"/>
      <c r="O414" s="23"/>
      <c r="P414" s="23"/>
      <c r="Q414" s="23"/>
      <c r="R414" s="23"/>
      <c r="S414" s="23"/>
      <c r="T414" s="23"/>
      <c r="U414" s="23"/>
      <c r="Y414" s="46"/>
      <c r="AA414"/>
    </row>
    <row r="415" spans="10:27" x14ac:dyDescent="0.35">
      <c r="J415" s="23"/>
      <c r="K415" s="23"/>
      <c r="M415" s="23"/>
      <c r="N415" s="23"/>
      <c r="O415" s="23"/>
      <c r="P415" s="23"/>
      <c r="Q415" s="23"/>
      <c r="R415" s="23"/>
      <c r="S415" s="23"/>
      <c r="T415" s="23"/>
      <c r="U415" s="23"/>
      <c r="Y415" s="46"/>
      <c r="AA415"/>
    </row>
    <row r="416" spans="10:27" x14ac:dyDescent="0.35">
      <c r="J416" s="23"/>
      <c r="K416" s="23"/>
      <c r="M416" s="23"/>
      <c r="N416" s="23"/>
      <c r="O416" s="23"/>
      <c r="P416" s="23"/>
      <c r="Q416" s="23"/>
      <c r="R416" s="23"/>
      <c r="S416" s="23"/>
      <c r="T416" s="23"/>
      <c r="U416" s="23"/>
      <c r="Y416" s="46"/>
      <c r="AA416"/>
    </row>
    <row r="417" spans="10:27" x14ac:dyDescent="0.35">
      <c r="J417" s="23"/>
      <c r="K417" s="23"/>
      <c r="M417" s="23"/>
      <c r="N417" s="23"/>
      <c r="O417" s="23"/>
      <c r="P417" s="23"/>
      <c r="Q417" s="23"/>
      <c r="R417" s="23"/>
      <c r="S417" s="23"/>
      <c r="T417" s="23"/>
      <c r="U417" s="23"/>
      <c r="Y417" s="46"/>
      <c r="AA417"/>
    </row>
    <row r="418" spans="10:27" x14ac:dyDescent="0.35">
      <c r="J418" s="23"/>
      <c r="K418" s="23"/>
      <c r="M418" s="23"/>
      <c r="N418" s="23"/>
      <c r="O418" s="23"/>
      <c r="P418" s="23"/>
      <c r="Q418" s="23"/>
      <c r="R418" s="23"/>
      <c r="S418" s="23"/>
      <c r="T418" s="23"/>
      <c r="U418" s="23"/>
      <c r="Y418" s="46"/>
      <c r="AA418"/>
    </row>
    <row r="419" spans="10:27" x14ac:dyDescent="0.35">
      <c r="J419" s="23"/>
      <c r="K419" s="23"/>
      <c r="M419" s="23"/>
      <c r="N419" s="23"/>
      <c r="O419" s="23"/>
      <c r="P419" s="23"/>
      <c r="Q419" s="23"/>
      <c r="R419" s="23"/>
      <c r="S419" s="23"/>
      <c r="T419" s="23"/>
      <c r="U419" s="23"/>
      <c r="Y419" s="46"/>
      <c r="AA419"/>
    </row>
    <row r="420" spans="10:27" x14ac:dyDescent="0.35">
      <c r="J420" s="23"/>
      <c r="K420" s="23"/>
      <c r="M420" s="23"/>
      <c r="N420" s="23"/>
      <c r="O420" s="23"/>
      <c r="P420" s="23"/>
      <c r="Q420" s="23"/>
      <c r="R420" s="23"/>
      <c r="S420" s="23"/>
      <c r="T420" s="23"/>
      <c r="U420" s="23"/>
      <c r="Y420" s="46"/>
      <c r="AA420"/>
    </row>
    <row r="421" spans="10:27" x14ac:dyDescent="0.35">
      <c r="J421" s="23"/>
      <c r="K421" s="23"/>
      <c r="M421" s="23"/>
      <c r="N421" s="23"/>
      <c r="O421" s="23"/>
      <c r="P421" s="23"/>
      <c r="Q421" s="23"/>
      <c r="R421" s="23"/>
      <c r="S421" s="23"/>
      <c r="T421" s="23"/>
      <c r="U421" s="23"/>
      <c r="Y421" s="46"/>
      <c r="AA421"/>
    </row>
    <row r="422" spans="10:27" x14ac:dyDescent="0.35">
      <c r="J422" s="23"/>
      <c r="K422" s="23"/>
      <c r="M422" s="23"/>
      <c r="N422" s="23"/>
      <c r="O422" s="23"/>
      <c r="P422" s="23"/>
      <c r="Q422" s="23"/>
      <c r="R422" s="23"/>
      <c r="S422" s="23"/>
      <c r="T422" s="23"/>
      <c r="U422" s="23"/>
      <c r="Y422" s="46"/>
      <c r="AA422"/>
    </row>
    <row r="423" spans="10:27" x14ac:dyDescent="0.35">
      <c r="J423" s="23"/>
      <c r="K423" s="23"/>
      <c r="M423" s="23"/>
      <c r="N423" s="23"/>
      <c r="O423" s="23"/>
      <c r="P423" s="23"/>
      <c r="Q423" s="23"/>
      <c r="R423" s="23"/>
      <c r="S423" s="23"/>
      <c r="T423" s="23"/>
      <c r="U423" s="23"/>
      <c r="Y423" s="46"/>
      <c r="AA423"/>
    </row>
    <row r="424" spans="10:27" x14ac:dyDescent="0.35">
      <c r="J424" s="23"/>
      <c r="K424" s="23"/>
      <c r="M424" s="23"/>
      <c r="N424" s="23"/>
      <c r="O424" s="23"/>
      <c r="P424" s="23"/>
      <c r="Q424" s="23"/>
      <c r="R424" s="23"/>
      <c r="S424" s="23"/>
      <c r="T424" s="23"/>
      <c r="U424" s="23"/>
      <c r="Y424" s="46"/>
      <c r="AA424"/>
    </row>
    <row r="425" spans="10:27" x14ac:dyDescent="0.35">
      <c r="J425" s="23"/>
      <c r="K425" s="23"/>
      <c r="M425" s="23"/>
      <c r="N425" s="23"/>
      <c r="O425" s="23"/>
      <c r="P425" s="23"/>
      <c r="Q425" s="23"/>
      <c r="R425" s="23"/>
      <c r="S425" s="23"/>
      <c r="T425" s="23"/>
      <c r="U425" s="23"/>
      <c r="Y425" s="46"/>
      <c r="AA425"/>
    </row>
    <row r="426" spans="10:27" x14ac:dyDescent="0.35">
      <c r="J426" s="23"/>
      <c r="K426" s="23"/>
      <c r="M426" s="23"/>
      <c r="N426" s="23"/>
      <c r="O426" s="23"/>
      <c r="P426" s="23"/>
      <c r="Q426" s="23"/>
      <c r="R426" s="23"/>
      <c r="S426" s="23"/>
      <c r="T426" s="23"/>
      <c r="U426" s="23"/>
      <c r="Y426" s="46"/>
      <c r="AA426"/>
    </row>
    <row r="427" spans="10:27" x14ac:dyDescent="0.35">
      <c r="J427" s="23"/>
      <c r="K427" s="23"/>
      <c r="M427" s="23"/>
      <c r="N427" s="23"/>
      <c r="O427" s="23"/>
      <c r="P427" s="23"/>
      <c r="Q427" s="23"/>
      <c r="R427" s="23"/>
      <c r="S427" s="23"/>
      <c r="T427" s="23"/>
      <c r="U427" s="23"/>
      <c r="Y427" s="46"/>
      <c r="AA427"/>
    </row>
    <row r="428" spans="10:27" x14ac:dyDescent="0.35">
      <c r="J428" s="23"/>
      <c r="K428" s="23"/>
      <c r="M428" s="23"/>
      <c r="N428" s="23"/>
      <c r="O428" s="23"/>
      <c r="P428" s="23"/>
      <c r="Q428" s="23"/>
      <c r="R428" s="23"/>
      <c r="S428" s="23"/>
      <c r="T428" s="23"/>
      <c r="U428" s="23"/>
      <c r="Y428" s="46"/>
      <c r="AA428"/>
    </row>
    <row r="429" spans="10:27" x14ac:dyDescent="0.35">
      <c r="J429" s="23"/>
      <c r="K429" s="23"/>
      <c r="M429" s="23"/>
      <c r="N429" s="23"/>
      <c r="O429" s="23"/>
      <c r="P429" s="23"/>
      <c r="Q429" s="23"/>
      <c r="R429" s="23"/>
      <c r="S429" s="23"/>
      <c r="T429" s="23"/>
      <c r="U429" s="23"/>
      <c r="Y429" s="46"/>
      <c r="AA429"/>
    </row>
    <row r="430" spans="10:27" x14ac:dyDescent="0.35">
      <c r="J430" s="23"/>
      <c r="K430" s="23"/>
      <c r="M430" s="23"/>
      <c r="N430" s="23"/>
      <c r="O430" s="23"/>
      <c r="P430" s="23"/>
      <c r="Q430" s="23"/>
      <c r="R430" s="23"/>
      <c r="S430" s="23"/>
      <c r="T430" s="23"/>
      <c r="U430" s="23"/>
      <c r="Y430" s="46"/>
      <c r="AA430"/>
    </row>
    <row r="431" spans="10:27" x14ac:dyDescent="0.35">
      <c r="J431" s="23"/>
      <c r="K431" s="23"/>
      <c r="M431" s="23"/>
      <c r="N431" s="23"/>
      <c r="O431" s="23"/>
      <c r="P431" s="23"/>
      <c r="Q431" s="23"/>
      <c r="R431" s="23"/>
      <c r="S431" s="23"/>
      <c r="T431" s="23"/>
      <c r="U431" s="23"/>
      <c r="Y431" s="46"/>
      <c r="AA431"/>
    </row>
    <row r="432" spans="10:27" x14ac:dyDescent="0.35">
      <c r="J432" s="23"/>
      <c r="K432" s="23"/>
      <c r="M432" s="23"/>
      <c r="N432" s="23"/>
      <c r="O432" s="23"/>
      <c r="P432" s="23"/>
      <c r="Q432" s="23"/>
      <c r="R432" s="23"/>
      <c r="S432" s="23"/>
      <c r="T432" s="23"/>
      <c r="U432" s="23"/>
      <c r="Y432" s="46"/>
      <c r="AA432"/>
    </row>
    <row r="433" spans="10:27" x14ac:dyDescent="0.35">
      <c r="J433" s="23"/>
      <c r="K433" s="23"/>
      <c r="M433" s="23"/>
      <c r="N433" s="23"/>
      <c r="O433" s="23"/>
      <c r="P433" s="23"/>
      <c r="Q433" s="23"/>
      <c r="R433" s="23"/>
      <c r="S433" s="23"/>
      <c r="T433" s="23"/>
      <c r="U433" s="23"/>
      <c r="Y433" s="46"/>
      <c r="AA433"/>
    </row>
    <row r="434" spans="10:27" x14ac:dyDescent="0.35">
      <c r="J434" s="23"/>
      <c r="K434" s="23"/>
      <c r="M434" s="23"/>
      <c r="N434" s="23"/>
      <c r="O434" s="23"/>
      <c r="P434" s="23"/>
      <c r="Q434" s="23"/>
      <c r="R434" s="23"/>
      <c r="S434" s="23"/>
      <c r="T434" s="23"/>
      <c r="U434" s="23"/>
      <c r="Y434" s="46"/>
      <c r="AA434"/>
    </row>
    <row r="435" spans="10:27" x14ac:dyDescent="0.35">
      <c r="J435" s="23"/>
      <c r="K435" s="23"/>
      <c r="M435" s="23"/>
      <c r="N435" s="23"/>
      <c r="O435" s="23"/>
      <c r="P435" s="23"/>
      <c r="Q435" s="23"/>
      <c r="R435" s="23"/>
      <c r="S435" s="23"/>
      <c r="T435" s="23"/>
      <c r="U435" s="23"/>
      <c r="Y435" s="46"/>
      <c r="AA435"/>
    </row>
    <row r="436" spans="10:27" x14ac:dyDescent="0.35">
      <c r="J436" s="23"/>
      <c r="K436" s="23"/>
      <c r="M436" s="23"/>
      <c r="N436" s="23"/>
      <c r="O436" s="23"/>
      <c r="P436" s="23"/>
      <c r="Q436" s="23"/>
      <c r="R436" s="23"/>
      <c r="S436" s="23"/>
      <c r="T436" s="23"/>
      <c r="U436" s="23"/>
      <c r="Y436" s="46"/>
      <c r="AA436"/>
    </row>
    <row r="437" spans="10:27" x14ac:dyDescent="0.35">
      <c r="J437" s="23"/>
      <c r="K437" s="23"/>
      <c r="M437" s="23"/>
      <c r="N437" s="23"/>
      <c r="O437" s="23"/>
      <c r="P437" s="23"/>
      <c r="Q437" s="23"/>
      <c r="R437" s="23"/>
      <c r="S437" s="23"/>
      <c r="T437" s="23"/>
      <c r="U437" s="23"/>
      <c r="Y437" s="46"/>
      <c r="AA437"/>
    </row>
    <row r="438" spans="10:27" x14ac:dyDescent="0.35">
      <c r="J438" s="23"/>
      <c r="K438" s="23"/>
      <c r="M438" s="23"/>
      <c r="N438" s="23"/>
      <c r="O438" s="23"/>
      <c r="P438" s="23"/>
      <c r="Q438" s="23"/>
      <c r="R438" s="23"/>
      <c r="S438" s="23"/>
      <c r="T438" s="23"/>
      <c r="U438" s="23"/>
      <c r="Y438" s="46"/>
      <c r="AA438"/>
    </row>
    <row r="439" spans="10:27" x14ac:dyDescent="0.35">
      <c r="J439" s="23"/>
      <c r="K439" s="23"/>
      <c r="M439" s="23"/>
      <c r="N439" s="23"/>
      <c r="O439" s="23"/>
      <c r="P439" s="23"/>
      <c r="Q439" s="23"/>
      <c r="R439" s="23"/>
      <c r="S439" s="23"/>
      <c r="T439" s="23"/>
      <c r="U439" s="23"/>
      <c r="Y439" s="46"/>
      <c r="AA439"/>
    </row>
    <row r="440" spans="10:27" x14ac:dyDescent="0.35">
      <c r="J440" s="23"/>
      <c r="K440" s="23"/>
      <c r="M440" s="23"/>
      <c r="N440" s="23"/>
      <c r="O440" s="23"/>
      <c r="P440" s="23"/>
      <c r="Q440" s="23"/>
      <c r="R440" s="23"/>
      <c r="S440" s="23"/>
      <c r="T440" s="23"/>
      <c r="U440" s="23"/>
      <c r="Y440" s="46"/>
      <c r="AA440"/>
    </row>
    <row r="441" spans="10:27" x14ac:dyDescent="0.35">
      <c r="J441" s="23"/>
      <c r="K441" s="23"/>
      <c r="M441" s="23"/>
      <c r="N441" s="23"/>
      <c r="O441" s="23"/>
      <c r="P441" s="23"/>
      <c r="Q441" s="23"/>
      <c r="R441" s="23"/>
      <c r="S441" s="23"/>
      <c r="T441" s="23"/>
      <c r="U441" s="23"/>
      <c r="Y441" s="46"/>
      <c r="AA441"/>
    </row>
    <row r="442" spans="10:27" x14ac:dyDescent="0.35">
      <c r="J442" s="23"/>
      <c r="K442" s="23"/>
      <c r="M442" s="23"/>
      <c r="N442" s="23"/>
      <c r="O442" s="23"/>
      <c r="P442" s="23"/>
      <c r="Q442" s="23"/>
      <c r="R442" s="23"/>
      <c r="S442" s="23"/>
      <c r="T442" s="23"/>
      <c r="U442" s="23"/>
      <c r="Y442" s="46"/>
      <c r="AA442"/>
    </row>
    <row r="443" spans="10:27" x14ac:dyDescent="0.35">
      <c r="J443" s="23"/>
      <c r="K443" s="23"/>
      <c r="M443" s="23"/>
      <c r="N443" s="23"/>
      <c r="O443" s="23"/>
      <c r="P443" s="23"/>
      <c r="Q443" s="23"/>
      <c r="R443" s="23"/>
      <c r="S443" s="23"/>
      <c r="T443" s="23"/>
      <c r="U443" s="23"/>
      <c r="Y443" s="46"/>
      <c r="AA443"/>
    </row>
    <row r="444" spans="10:27" x14ac:dyDescent="0.35">
      <c r="J444" s="23"/>
      <c r="K444" s="23"/>
      <c r="M444" s="23"/>
      <c r="N444" s="23"/>
      <c r="O444" s="23"/>
      <c r="P444" s="23"/>
      <c r="Q444" s="23"/>
      <c r="R444" s="23"/>
      <c r="S444" s="23"/>
      <c r="T444" s="23"/>
      <c r="U444" s="23"/>
      <c r="Y444" s="46"/>
      <c r="AA444"/>
    </row>
    <row r="445" spans="10:27" x14ac:dyDescent="0.35">
      <c r="J445" s="23"/>
      <c r="K445" s="23"/>
      <c r="M445" s="23"/>
      <c r="N445" s="23"/>
      <c r="O445" s="23"/>
      <c r="P445" s="23"/>
      <c r="Q445" s="23"/>
      <c r="R445" s="23"/>
      <c r="S445" s="23"/>
      <c r="T445" s="23"/>
      <c r="U445" s="23"/>
      <c r="Y445" s="46"/>
      <c r="AA445"/>
    </row>
    <row r="446" spans="10:27" x14ac:dyDescent="0.35">
      <c r="J446" s="23"/>
      <c r="K446" s="23"/>
      <c r="M446" s="23"/>
      <c r="N446" s="23"/>
      <c r="O446" s="23"/>
      <c r="P446" s="23"/>
      <c r="Q446" s="23"/>
      <c r="R446" s="23"/>
      <c r="S446" s="23"/>
      <c r="T446" s="23"/>
      <c r="U446" s="23"/>
      <c r="Y446" s="46"/>
      <c r="AA446"/>
    </row>
    <row r="447" spans="10:27" x14ac:dyDescent="0.35">
      <c r="J447" s="23"/>
      <c r="K447" s="23"/>
      <c r="M447" s="23"/>
      <c r="N447" s="23"/>
      <c r="O447" s="23"/>
      <c r="P447" s="23"/>
      <c r="Q447" s="23"/>
      <c r="R447" s="23"/>
      <c r="S447" s="23"/>
      <c r="T447" s="23"/>
      <c r="U447" s="23"/>
      <c r="Y447" s="46"/>
      <c r="AA447"/>
    </row>
    <row r="448" spans="10:27" x14ac:dyDescent="0.35">
      <c r="J448" s="23"/>
      <c r="K448" s="23"/>
      <c r="M448" s="23"/>
      <c r="N448" s="23"/>
      <c r="O448" s="23"/>
      <c r="P448" s="23"/>
      <c r="Q448" s="23"/>
      <c r="R448" s="23"/>
      <c r="S448" s="23"/>
      <c r="T448" s="23"/>
      <c r="U448" s="23"/>
      <c r="Y448" s="46"/>
      <c r="AA448"/>
    </row>
    <row r="449" spans="10:27" x14ac:dyDescent="0.35">
      <c r="J449" s="23"/>
      <c r="K449" s="23"/>
      <c r="M449" s="23"/>
      <c r="N449" s="23"/>
      <c r="O449" s="23"/>
      <c r="P449" s="23"/>
      <c r="Q449" s="23"/>
      <c r="R449" s="23"/>
      <c r="S449" s="23"/>
      <c r="T449" s="23"/>
      <c r="U449" s="23"/>
      <c r="Y449" s="46"/>
      <c r="AA449"/>
    </row>
    <row r="450" spans="10:27" x14ac:dyDescent="0.35">
      <c r="J450" s="23"/>
      <c r="K450" s="23"/>
      <c r="M450" s="23"/>
      <c r="N450" s="23"/>
      <c r="O450" s="23"/>
      <c r="P450" s="23"/>
      <c r="Q450" s="23"/>
      <c r="R450" s="23"/>
      <c r="S450" s="23"/>
      <c r="T450" s="23"/>
      <c r="U450" s="23"/>
      <c r="Y450" s="46"/>
      <c r="AA450"/>
    </row>
    <row r="451" spans="10:27" x14ac:dyDescent="0.35">
      <c r="J451" s="23"/>
      <c r="K451" s="23"/>
      <c r="M451" s="23"/>
      <c r="N451" s="23"/>
      <c r="O451" s="23"/>
      <c r="P451" s="23"/>
      <c r="Q451" s="23"/>
      <c r="R451" s="23"/>
      <c r="S451" s="23"/>
      <c r="T451" s="23"/>
      <c r="U451" s="23"/>
      <c r="Y451" s="46"/>
      <c r="AA451"/>
    </row>
    <row r="452" spans="10:27" x14ac:dyDescent="0.35">
      <c r="J452" s="23"/>
      <c r="K452" s="23"/>
      <c r="M452" s="23"/>
      <c r="N452" s="23"/>
      <c r="O452" s="23"/>
      <c r="P452" s="23"/>
      <c r="Q452" s="23"/>
      <c r="R452" s="23"/>
      <c r="S452" s="23"/>
      <c r="T452" s="23"/>
      <c r="U452" s="23"/>
      <c r="Y452" s="46"/>
      <c r="AA452"/>
    </row>
    <row r="453" spans="10:27" x14ac:dyDescent="0.35">
      <c r="J453" s="23"/>
      <c r="K453" s="23"/>
      <c r="M453" s="23"/>
      <c r="N453" s="23"/>
      <c r="O453" s="23"/>
      <c r="P453" s="23"/>
      <c r="Q453" s="23"/>
      <c r="R453" s="23"/>
      <c r="S453" s="23"/>
      <c r="T453" s="23"/>
      <c r="U453" s="23"/>
      <c r="Y453" s="46"/>
      <c r="AA453"/>
    </row>
    <row r="454" spans="10:27" x14ac:dyDescent="0.35">
      <c r="J454" s="23"/>
      <c r="K454" s="23"/>
      <c r="M454" s="23"/>
      <c r="N454" s="23"/>
      <c r="O454" s="23"/>
      <c r="P454" s="23"/>
      <c r="Q454" s="23"/>
      <c r="R454" s="23"/>
      <c r="S454" s="23"/>
      <c r="T454" s="23"/>
      <c r="U454" s="23"/>
      <c r="Y454" s="46"/>
      <c r="AA454"/>
    </row>
    <row r="455" spans="10:27" x14ac:dyDescent="0.35">
      <c r="J455" s="23"/>
      <c r="K455" s="23"/>
      <c r="M455" s="23"/>
      <c r="N455" s="23"/>
      <c r="O455" s="23"/>
      <c r="P455" s="23"/>
      <c r="Q455" s="23"/>
      <c r="R455" s="23"/>
      <c r="S455" s="23"/>
      <c r="T455" s="23"/>
      <c r="U455" s="23"/>
      <c r="Y455" s="46"/>
      <c r="AA455"/>
    </row>
    <row r="456" spans="10:27" x14ac:dyDescent="0.35">
      <c r="J456" s="23"/>
      <c r="K456" s="23"/>
      <c r="M456" s="23"/>
      <c r="N456" s="23"/>
      <c r="O456" s="23"/>
      <c r="P456" s="23"/>
      <c r="Q456" s="23"/>
      <c r="R456" s="23"/>
      <c r="S456" s="23"/>
      <c r="T456" s="23"/>
      <c r="U456" s="23"/>
      <c r="Y456" s="46"/>
      <c r="AA456"/>
    </row>
    <row r="457" spans="10:27" x14ac:dyDescent="0.35">
      <c r="J457" s="23"/>
      <c r="K457" s="23"/>
      <c r="M457" s="23"/>
      <c r="N457" s="23"/>
      <c r="O457" s="23"/>
      <c r="P457" s="23"/>
      <c r="Q457" s="23"/>
      <c r="R457" s="23"/>
      <c r="S457" s="23"/>
      <c r="T457" s="23"/>
      <c r="U457" s="23"/>
      <c r="Y457" s="46"/>
      <c r="AA457"/>
    </row>
    <row r="458" spans="10:27" x14ac:dyDescent="0.35">
      <c r="J458" s="23"/>
      <c r="K458" s="23"/>
      <c r="M458" s="23"/>
      <c r="N458" s="23"/>
      <c r="O458" s="23"/>
      <c r="P458" s="23"/>
      <c r="Q458" s="23"/>
      <c r="R458" s="23"/>
      <c r="S458" s="23"/>
      <c r="T458" s="23"/>
      <c r="U458" s="23"/>
      <c r="Y458" s="46"/>
      <c r="AA458"/>
    </row>
    <row r="459" spans="10:27" x14ac:dyDescent="0.35">
      <c r="J459" s="23"/>
      <c r="K459" s="23"/>
      <c r="M459" s="23"/>
      <c r="N459" s="23"/>
      <c r="O459" s="23"/>
      <c r="P459" s="23"/>
      <c r="Q459" s="23"/>
      <c r="R459" s="23"/>
      <c r="S459" s="23"/>
      <c r="T459" s="23"/>
      <c r="U459" s="23"/>
      <c r="Y459" s="46"/>
      <c r="AA459"/>
    </row>
    <row r="460" spans="10:27" x14ac:dyDescent="0.35">
      <c r="J460" s="23"/>
      <c r="K460" s="23"/>
      <c r="M460" s="23"/>
      <c r="N460" s="23"/>
      <c r="O460" s="23"/>
      <c r="P460" s="23"/>
      <c r="Q460" s="23"/>
      <c r="R460" s="23"/>
      <c r="S460" s="23"/>
      <c r="T460" s="23"/>
      <c r="U460" s="23"/>
      <c r="Y460" s="46"/>
      <c r="AA460"/>
    </row>
    <row r="461" spans="10:27" x14ac:dyDescent="0.35">
      <c r="J461" s="23"/>
      <c r="K461" s="23"/>
      <c r="M461" s="23"/>
      <c r="N461" s="23"/>
      <c r="O461" s="23"/>
      <c r="P461" s="23"/>
      <c r="Q461" s="23"/>
      <c r="R461" s="23"/>
      <c r="S461" s="23"/>
      <c r="T461" s="23"/>
      <c r="U461" s="23"/>
      <c r="Y461" s="46"/>
      <c r="AA461"/>
    </row>
    <row r="462" spans="10:27" x14ac:dyDescent="0.35">
      <c r="J462" s="23"/>
      <c r="K462" s="23"/>
      <c r="M462" s="23"/>
      <c r="N462" s="23"/>
      <c r="O462" s="23"/>
      <c r="P462" s="23"/>
      <c r="Q462" s="23"/>
      <c r="R462" s="23"/>
      <c r="S462" s="23"/>
      <c r="T462" s="23"/>
      <c r="U462" s="23"/>
      <c r="Y462" s="46"/>
      <c r="AA462"/>
    </row>
    <row r="463" spans="10:27" x14ac:dyDescent="0.35">
      <c r="J463" s="23"/>
      <c r="K463" s="23"/>
      <c r="M463" s="23"/>
      <c r="N463" s="23"/>
      <c r="O463" s="23"/>
      <c r="P463" s="23"/>
      <c r="Q463" s="23"/>
      <c r="R463" s="23"/>
      <c r="S463" s="23"/>
      <c r="T463" s="23"/>
      <c r="U463" s="23"/>
      <c r="Y463" s="46"/>
      <c r="AA463"/>
    </row>
    <row r="464" spans="10:27" x14ac:dyDescent="0.35">
      <c r="J464" s="23"/>
      <c r="K464" s="23"/>
      <c r="M464" s="23"/>
      <c r="N464" s="23"/>
      <c r="O464" s="23"/>
      <c r="P464" s="23"/>
      <c r="Q464" s="23"/>
      <c r="R464" s="23"/>
      <c r="S464" s="23"/>
      <c r="T464" s="23"/>
      <c r="U464" s="23"/>
      <c r="Y464" s="46"/>
      <c r="AA464"/>
    </row>
    <row r="465" spans="10:27" x14ac:dyDescent="0.35">
      <c r="J465" s="23"/>
      <c r="K465" s="23"/>
      <c r="M465" s="23"/>
      <c r="N465" s="23"/>
      <c r="O465" s="23"/>
      <c r="P465" s="23"/>
      <c r="Q465" s="23"/>
      <c r="R465" s="23"/>
      <c r="S465" s="23"/>
      <c r="T465" s="23"/>
      <c r="U465" s="23"/>
      <c r="Y465" s="46"/>
      <c r="AA465"/>
    </row>
    <row r="466" spans="10:27" x14ac:dyDescent="0.35">
      <c r="J466" s="23"/>
      <c r="K466" s="23"/>
      <c r="M466" s="23"/>
      <c r="N466" s="23"/>
      <c r="O466" s="23"/>
      <c r="P466" s="23"/>
      <c r="Q466" s="23"/>
      <c r="R466" s="23"/>
      <c r="S466" s="23"/>
      <c r="T466" s="23"/>
      <c r="U466" s="23"/>
      <c r="Y466" s="46"/>
      <c r="AA466"/>
    </row>
    <row r="467" spans="10:27" x14ac:dyDescent="0.35">
      <c r="J467" s="23"/>
      <c r="K467" s="23"/>
      <c r="M467" s="23"/>
      <c r="N467" s="23"/>
      <c r="O467" s="23"/>
      <c r="P467" s="23"/>
      <c r="Q467" s="23"/>
      <c r="R467" s="23"/>
      <c r="S467" s="23"/>
      <c r="T467" s="23"/>
      <c r="U467" s="23"/>
    </row>
    <row r="468" spans="10:27" x14ac:dyDescent="0.35">
      <c r="J468" s="23"/>
      <c r="K468" s="23"/>
      <c r="M468" s="23"/>
      <c r="N468" s="23"/>
      <c r="O468" s="23"/>
      <c r="P468" s="23"/>
      <c r="Q468" s="23"/>
      <c r="R468" s="23"/>
      <c r="S468" s="23"/>
      <c r="T468" s="23"/>
      <c r="U468" s="23"/>
    </row>
    <row r="469" spans="10:27" x14ac:dyDescent="0.35">
      <c r="J469" s="23"/>
      <c r="K469" s="23"/>
      <c r="M469" s="23"/>
      <c r="N469" s="23"/>
      <c r="O469" s="23"/>
      <c r="P469" s="23"/>
      <c r="Q469" s="23"/>
      <c r="R469" s="23"/>
      <c r="S469" s="23"/>
      <c r="T469" s="23"/>
      <c r="U469" s="23"/>
    </row>
    <row r="470" spans="10:27" x14ac:dyDescent="0.35">
      <c r="J470" s="23"/>
      <c r="K470" s="23"/>
      <c r="M470" s="23"/>
      <c r="N470" s="23"/>
      <c r="O470" s="23"/>
      <c r="P470" s="23"/>
      <c r="Q470" s="23"/>
      <c r="R470" s="23"/>
      <c r="S470" s="23"/>
      <c r="T470" s="23"/>
      <c r="U470" s="23"/>
    </row>
    <row r="471" spans="10:27" x14ac:dyDescent="0.35">
      <c r="J471" s="23"/>
      <c r="K471" s="23"/>
      <c r="M471" s="23"/>
      <c r="N471" s="23"/>
      <c r="O471" s="23"/>
      <c r="P471" s="23"/>
      <c r="Q471" s="23"/>
      <c r="R471" s="23"/>
      <c r="S471" s="23"/>
      <c r="T471" s="23"/>
      <c r="U471" s="23"/>
    </row>
    <row r="472" spans="10:27" x14ac:dyDescent="0.35">
      <c r="J472" s="23"/>
      <c r="K472" s="23"/>
      <c r="M472" s="23"/>
      <c r="N472" s="23"/>
      <c r="O472" s="23"/>
      <c r="P472" s="23"/>
      <c r="Q472" s="23"/>
      <c r="R472" s="23"/>
      <c r="S472" s="23"/>
      <c r="T472" s="23"/>
      <c r="U472" s="23"/>
    </row>
    <row r="473" spans="10:27" x14ac:dyDescent="0.35">
      <c r="J473" s="23"/>
      <c r="K473" s="23"/>
      <c r="M473" s="23"/>
      <c r="N473" s="23"/>
      <c r="O473" s="23"/>
      <c r="P473" s="23"/>
      <c r="Q473" s="23"/>
      <c r="R473" s="23"/>
      <c r="S473" s="23"/>
      <c r="T473" s="23"/>
      <c r="U473" s="23"/>
    </row>
    <row r="474" spans="10:27" x14ac:dyDescent="0.35">
      <c r="J474" s="23"/>
      <c r="K474" s="23"/>
      <c r="M474" s="23"/>
      <c r="N474" s="23"/>
      <c r="O474" s="23"/>
      <c r="P474" s="23"/>
      <c r="Q474" s="23"/>
      <c r="R474" s="23"/>
      <c r="S474" s="23"/>
      <c r="T474" s="23"/>
      <c r="U474" s="23"/>
    </row>
    <row r="475" spans="10:27" x14ac:dyDescent="0.35">
      <c r="J475" s="23"/>
      <c r="K475" s="23"/>
      <c r="M475" s="23"/>
      <c r="N475" s="23"/>
      <c r="O475" s="23"/>
      <c r="P475" s="23"/>
      <c r="Q475" s="23"/>
      <c r="R475" s="23"/>
      <c r="S475" s="23"/>
      <c r="T475" s="23"/>
      <c r="U475" s="23"/>
    </row>
    <row r="476" spans="10:27" x14ac:dyDescent="0.35">
      <c r="J476" s="23"/>
      <c r="K476" s="23"/>
      <c r="M476" s="23"/>
      <c r="N476" s="23"/>
      <c r="O476" s="23"/>
      <c r="P476" s="23"/>
      <c r="Q476" s="23"/>
      <c r="R476" s="23"/>
      <c r="S476" s="23"/>
      <c r="T476" s="23"/>
      <c r="U476" s="23"/>
    </row>
  </sheetData>
  <autoFilter ref="A17:AB239">
    <sortState ref="A16:AF240">
      <sortCondition ref="B15:B237"/>
    </sortState>
  </autoFilter>
  <mergeCells count="17">
    <mergeCell ref="A3:C3"/>
    <mergeCell ref="A15:C15"/>
    <mergeCell ref="X7:X9"/>
    <mergeCell ref="V10:V12"/>
    <mergeCell ref="W10:W12"/>
    <mergeCell ref="X10:X12"/>
    <mergeCell ref="V14:V15"/>
    <mergeCell ref="W14:W15"/>
    <mergeCell ref="X14:X15"/>
    <mergeCell ref="AA14:AA15"/>
    <mergeCell ref="V6:V9"/>
    <mergeCell ref="W6:W9"/>
    <mergeCell ref="AA7:AA9"/>
    <mergeCell ref="Y7:Y9"/>
    <mergeCell ref="Y10:Y12"/>
    <mergeCell ref="AA10:AA12"/>
    <mergeCell ref="Y14:Y15"/>
  </mergeCells>
  <phoneticPr fontId="23" type="noConversion"/>
  <pageMargins left="0.70866141732283472" right="0.70866141732283472" top="0.78740157480314965" bottom="0.78740157480314965" header="0.31496062992125984" footer="0.31496062992125984"/>
  <pageSetup paperSize="9" scale="52" fitToHeight="0" orientation="landscape" r:id="rId1"/>
  <headerFooter>
    <oddFooter>&amp;RI.XI-&amp;P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7" workbookViewId="0">
      <selection activeCell="B50" sqref="B50:B51"/>
    </sheetView>
  </sheetViews>
  <sheetFormatPr baseColWidth="10" defaultRowHeight="14.5" x14ac:dyDescent="0.35"/>
  <sheetData>
    <row r="1" spans="1:14" x14ac:dyDescent="0.35">
      <c r="A1" t="s">
        <v>236</v>
      </c>
    </row>
    <row r="2" spans="1:14" x14ac:dyDescent="0.35">
      <c r="A2" t="s">
        <v>237</v>
      </c>
    </row>
    <row r="3" spans="1:14" x14ac:dyDescent="0.35">
      <c r="A3" t="s">
        <v>238</v>
      </c>
    </row>
    <row r="4" spans="1:14" x14ac:dyDescent="0.35">
      <c r="A4" s="33">
        <v>43255.666666666664</v>
      </c>
    </row>
    <row r="5" spans="1:14" x14ac:dyDescent="0.35">
      <c r="A5" t="s">
        <v>239</v>
      </c>
    </row>
    <row r="6" spans="1:14" x14ac:dyDescent="0.35">
      <c r="A6" t="s">
        <v>240</v>
      </c>
      <c r="B6" t="s">
        <v>241</v>
      </c>
      <c r="C6" t="s">
        <v>242</v>
      </c>
    </row>
    <row r="7" spans="1:14" x14ac:dyDescent="0.35">
      <c r="B7" t="s">
        <v>243</v>
      </c>
      <c r="C7" t="s">
        <v>244</v>
      </c>
      <c r="N7" s="34">
        <v>121117517</v>
      </c>
    </row>
    <row r="9" spans="1:14" x14ac:dyDescent="0.35">
      <c r="A9" t="s">
        <v>245</v>
      </c>
      <c r="B9" t="s">
        <v>260</v>
      </c>
      <c r="C9" t="s">
        <v>243</v>
      </c>
      <c r="D9" t="s">
        <v>261</v>
      </c>
      <c r="E9" t="s">
        <v>246</v>
      </c>
      <c r="F9" t="s">
        <v>247</v>
      </c>
      <c r="G9" t="s">
        <v>248</v>
      </c>
      <c r="H9" t="s">
        <v>249</v>
      </c>
      <c r="I9" t="s">
        <v>250</v>
      </c>
      <c r="J9" t="s">
        <v>251</v>
      </c>
      <c r="K9" t="s">
        <v>252</v>
      </c>
      <c r="L9" t="s">
        <v>253</v>
      </c>
      <c r="M9" t="s">
        <v>254</v>
      </c>
      <c r="N9" t="s">
        <v>255</v>
      </c>
    </row>
    <row r="10" spans="1:14" x14ac:dyDescent="0.35">
      <c r="A10">
        <v>201611</v>
      </c>
      <c r="C10">
        <v>92</v>
      </c>
      <c r="D10" t="s">
        <v>256</v>
      </c>
      <c r="E10">
        <v>3726</v>
      </c>
      <c r="F10">
        <v>249435</v>
      </c>
      <c r="G10">
        <v>0</v>
      </c>
      <c r="H10">
        <v>2410</v>
      </c>
      <c r="I10">
        <v>2410</v>
      </c>
      <c r="J10">
        <v>0</v>
      </c>
      <c r="K10">
        <v>0</v>
      </c>
      <c r="L10">
        <v>133436112.3</v>
      </c>
      <c r="M10">
        <v>644618.9</v>
      </c>
      <c r="N10">
        <v>1936543.67</v>
      </c>
    </row>
    <row r="11" spans="1:14" x14ac:dyDescent="0.35">
      <c r="A11">
        <v>201611</v>
      </c>
      <c r="C11">
        <v>93</v>
      </c>
      <c r="D11" t="s">
        <v>257</v>
      </c>
      <c r="E11">
        <v>1863</v>
      </c>
      <c r="F11">
        <v>262683</v>
      </c>
      <c r="G11">
        <v>0</v>
      </c>
      <c r="H11">
        <v>2538</v>
      </c>
      <c r="I11">
        <v>2538</v>
      </c>
      <c r="J11">
        <v>0</v>
      </c>
      <c r="K11">
        <v>0</v>
      </c>
      <c r="L11">
        <v>193743844.19999999</v>
      </c>
      <c r="M11">
        <v>935960.6</v>
      </c>
      <c r="N11">
        <v>977243.59</v>
      </c>
    </row>
    <row r="12" spans="1:14" x14ac:dyDescent="0.35">
      <c r="A12">
        <v>201611</v>
      </c>
      <c r="C12">
        <v>95</v>
      </c>
      <c r="D12" t="s">
        <v>258</v>
      </c>
      <c r="E12">
        <v>7245</v>
      </c>
      <c r="F12">
        <v>257094</v>
      </c>
      <c r="G12">
        <v>0</v>
      </c>
      <c r="H12">
        <v>2484</v>
      </c>
      <c r="I12">
        <v>2484</v>
      </c>
      <c r="J12">
        <v>0</v>
      </c>
      <c r="K12">
        <v>0</v>
      </c>
      <c r="L12">
        <v>680215993.20000005</v>
      </c>
      <c r="M12">
        <v>3286067.6</v>
      </c>
      <c r="N12">
        <v>2757908.76</v>
      </c>
    </row>
    <row r="13" spans="1:14" x14ac:dyDescent="0.35">
      <c r="A13">
        <v>201611</v>
      </c>
      <c r="C13">
        <v>96</v>
      </c>
      <c r="D13" t="s">
        <v>259</v>
      </c>
      <c r="E13">
        <v>4761</v>
      </c>
      <c r="F13">
        <v>527436</v>
      </c>
      <c r="G13">
        <v>0</v>
      </c>
      <c r="H13">
        <v>5096</v>
      </c>
      <c r="I13">
        <v>5096</v>
      </c>
      <c r="J13">
        <v>0</v>
      </c>
      <c r="K13">
        <v>0</v>
      </c>
      <c r="L13">
        <v>694350719.10000002</v>
      </c>
      <c r="M13">
        <v>3354351.3</v>
      </c>
      <c r="N13">
        <v>2766764.78</v>
      </c>
    </row>
    <row r="14" spans="1:14" x14ac:dyDescent="0.35">
      <c r="A14">
        <v>201612</v>
      </c>
      <c r="C14">
        <v>92</v>
      </c>
      <c r="D14" t="s">
        <v>256</v>
      </c>
      <c r="E14">
        <v>12480</v>
      </c>
      <c r="F14">
        <v>457808</v>
      </c>
      <c r="G14">
        <v>0</v>
      </c>
      <c r="H14">
        <v>4402</v>
      </c>
      <c r="I14">
        <v>4402</v>
      </c>
      <c r="J14">
        <v>0</v>
      </c>
      <c r="K14">
        <v>0</v>
      </c>
      <c r="L14">
        <v>709127307.20000005</v>
      </c>
      <c r="M14">
        <v>3409265.9</v>
      </c>
      <c r="N14">
        <v>3847477.48</v>
      </c>
    </row>
    <row r="15" spans="1:14" x14ac:dyDescent="0.35">
      <c r="A15">
        <v>201612</v>
      </c>
      <c r="C15">
        <v>93</v>
      </c>
      <c r="D15" t="s">
        <v>257</v>
      </c>
      <c r="E15">
        <v>9152</v>
      </c>
      <c r="F15">
        <v>916656</v>
      </c>
      <c r="G15">
        <v>0</v>
      </c>
      <c r="H15">
        <v>8814</v>
      </c>
      <c r="I15">
        <v>8814</v>
      </c>
      <c r="J15">
        <v>0</v>
      </c>
      <c r="K15">
        <v>0</v>
      </c>
      <c r="L15">
        <v>804999582.39999998</v>
      </c>
      <c r="M15">
        <v>3870190.3</v>
      </c>
      <c r="N15">
        <v>3491245.28</v>
      </c>
    </row>
    <row r="16" spans="1:14" x14ac:dyDescent="0.35">
      <c r="A16">
        <v>201612</v>
      </c>
      <c r="C16">
        <v>95</v>
      </c>
      <c r="D16" t="s">
        <v>258</v>
      </c>
      <c r="E16">
        <v>9568</v>
      </c>
      <c r="F16">
        <v>186368</v>
      </c>
      <c r="G16">
        <v>0</v>
      </c>
      <c r="H16">
        <v>1792</v>
      </c>
      <c r="I16">
        <v>1792</v>
      </c>
      <c r="J16">
        <v>0</v>
      </c>
      <c r="K16">
        <v>0</v>
      </c>
      <c r="L16">
        <v>703192256</v>
      </c>
      <c r="M16">
        <v>3380732</v>
      </c>
      <c r="N16">
        <v>1984064.15</v>
      </c>
    </row>
    <row r="17" spans="1:14" x14ac:dyDescent="0.35">
      <c r="A17">
        <v>201612</v>
      </c>
      <c r="C17">
        <v>96</v>
      </c>
      <c r="D17" t="s">
        <v>259</v>
      </c>
      <c r="E17">
        <v>13936</v>
      </c>
      <c r="F17">
        <v>895856</v>
      </c>
      <c r="G17">
        <v>0</v>
      </c>
      <c r="H17">
        <v>8614</v>
      </c>
      <c r="I17">
        <v>8614</v>
      </c>
      <c r="J17">
        <v>0</v>
      </c>
      <c r="K17">
        <v>0</v>
      </c>
      <c r="L17">
        <v>1420182858</v>
      </c>
      <c r="M17">
        <v>6827802.2000000002</v>
      </c>
      <c r="N17">
        <v>4769034.16</v>
      </c>
    </row>
    <row r="18" spans="1:14" x14ac:dyDescent="0.35">
      <c r="A18">
        <v>201701</v>
      </c>
      <c r="C18">
        <v>92</v>
      </c>
      <c r="D18" t="s">
        <v>256</v>
      </c>
      <c r="E18">
        <v>6032</v>
      </c>
      <c r="F18">
        <v>503984</v>
      </c>
      <c r="G18">
        <v>0</v>
      </c>
      <c r="H18">
        <v>4846</v>
      </c>
      <c r="I18">
        <v>4846</v>
      </c>
      <c r="J18">
        <v>0</v>
      </c>
      <c r="K18">
        <v>0</v>
      </c>
      <c r="L18">
        <v>245889779.19999999</v>
      </c>
      <c r="M18">
        <v>1182162.3999999999</v>
      </c>
      <c r="N18">
        <v>4124553.44</v>
      </c>
    </row>
    <row r="19" spans="1:14" x14ac:dyDescent="0.35">
      <c r="A19">
        <v>201701</v>
      </c>
      <c r="C19">
        <v>93</v>
      </c>
      <c r="D19" t="s">
        <v>257</v>
      </c>
      <c r="E19">
        <v>1040</v>
      </c>
      <c r="F19">
        <v>520416</v>
      </c>
      <c r="G19">
        <v>0</v>
      </c>
      <c r="H19">
        <v>5004</v>
      </c>
      <c r="I19">
        <v>5004</v>
      </c>
      <c r="J19">
        <v>0</v>
      </c>
      <c r="K19">
        <v>0</v>
      </c>
      <c r="L19">
        <v>290317788.80000001</v>
      </c>
      <c r="M19">
        <v>1395758.6</v>
      </c>
      <c r="N19">
        <v>1987003.53</v>
      </c>
    </row>
    <row r="20" spans="1:14" x14ac:dyDescent="0.35">
      <c r="A20">
        <v>201701</v>
      </c>
      <c r="C20">
        <v>95</v>
      </c>
      <c r="D20" t="s">
        <v>258</v>
      </c>
      <c r="E20">
        <v>208</v>
      </c>
      <c r="F20">
        <v>87776</v>
      </c>
      <c r="G20">
        <v>0</v>
      </c>
      <c r="H20">
        <v>844</v>
      </c>
      <c r="I20">
        <v>844</v>
      </c>
      <c r="J20">
        <v>0</v>
      </c>
      <c r="K20">
        <v>0</v>
      </c>
      <c r="L20">
        <v>285360046.39999998</v>
      </c>
      <c r="M20">
        <v>1371923.3</v>
      </c>
      <c r="N20">
        <v>905484.67</v>
      </c>
    </row>
    <row r="21" spans="1:14" x14ac:dyDescent="0.35">
      <c r="A21">
        <v>201701</v>
      </c>
      <c r="C21">
        <v>96</v>
      </c>
      <c r="D21" t="s">
        <v>259</v>
      </c>
      <c r="E21">
        <v>1040</v>
      </c>
      <c r="F21">
        <v>394576</v>
      </c>
      <c r="G21">
        <v>0</v>
      </c>
      <c r="H21">
        <v>3794</v>
      </c>
      <c r="I21">
        <v>3794</v>
      </c>
      <c r="J21">
        <v>0</v>
      </c>
      <c r="K21">
        <v>0</v>
      </c>
      <c r="L21">
        <v>554766451.20000005</v>
      </c>
      <c r="M21">
        <v>2667146.4</v>
      </c>
      <c r="N21">
        <v>1679509.3</v>
      </c>
    </row>
    <row r="22" spans="1:14" x14ac:dyDescent="0.35">
      <c r="A22">
        <v>201702</v>
      </c>
      <c r="C22">
        <v>92</v>
      </c>
      <c r="D22" t="s">
        <v>256</v>
      </c>
      <c r="E22">
        <v>10400</v>
      </c>
      <c r="F22">
        <v>498576</v>
      </c>
      <c r="G22">
        <v>0</v>
      </c>
      <c r="H22">
        <v>4493</v>
      </c>
      <c r="I22">
        <v>4493</v>
      </c>
      <c r="J22">
        <v>0</v>
      </c>
      <c r="K22">
        <v>0</v>
      </c>
      <c r="L22">
        <v>711473859.20000005</v>
      </c>
      <c r="M22">
        <v>3420547.4</v>
      </c>
      <c r="N22">
        <v>4333151.8600000003</v>
      </c>
    </row>
    <row r="23" spans="1:14" x14ac:dyDescent="0.35">
      <c r="A23">
        <v>201702</v>
      </c>
      <c r="C23">
        <v>93</v>
      </c>
      <c r="D23" t="s">
        <v>257</v>
      </c>
      <c r="E23">
        <v>4576</v>
      </c>
      <c r="F23">
        <v>663104</v>
      </c>
      <c r="G23">
        <v>0</v>
      </c>
      <c r="H23">
        <v>6376</v>
      </c>
      <c r="I23">
        <v>6376</v>
      </c>
      <c r="J23">
        <v>0</v>
      </c>
      <c r="K23">
        <v>0</v>
      </c>
      <c r="L23">
        <v>478599118.39999998</v>
      </c>
      <c r="M23">
        <v>2300957.2999999998</v>
      </c>
      <c r="N23">
        <v>2573829.25</v>
      </c>
    </row>
    <row r="24" spans="1:14" x14ac:dyDescent="0.35">
      <c r="A24">
        <v>201702</v>
      </c>
      <c r="C24">
        <v>95</v>
      </c>
      <c r="D24" t="s">
        <v>258</v>
      </c>
      <c r="E24">
        <v>4576</v>
      </c>
      <c r="F24">
        <v>140816</v>
      </c>
      <c r="G24">
        <v>0</v>
      </c>
      <c r="H24">
        <v>1354</v>
      </c>
      <c r="I24">
        <v>1354</v>
      </c>
      <c r="J24">
        <v>0</v>
      </c>
      <c r="K24">
        <v>0</v>
      </c>
      <c r="L24">
        <v>448520800</v>
      </c>
      <c r="M24">
        <v>2156350</v>
      </c>
      <c r="N24">
        <v>1511242.12</v>
      </c>
    </row>
    <row r="25" spans="1:14" x14ac:dyDescent="0.35">
      <c r="A25">
        <v>201702</v>
      </c>
      <c r="C25">
        <v>96</v>
      </c>
      <c r="D25" t="s">
        <v>259</v>
      </c>
      <c r="E25">
        <v>6032</v>
      </c>
      <c r="F25">
        <v>458432</v>
      </c>
      <c r="G25">
        <v>0</v>
      </c>
      <c r="H25">
        <v>4408</v>
      </c>
      <c r="I25">
        <v>4408</v>
      </c>
      <c r="J25">
        <v>0</v>
      </c>
      <c r="K25">
        <v>0</v>
      </c>
      <c r="L25">
        <v>686956420.79999995</v>
      </c>
      <c r="M25">
        <v>3302675.1</v>
      </c>
      <c r="N25">
        <v>2415452.06</v>
      </c>
    </row>
    <row r="26" spans="1:14" x14ac:dyDescent="0.35">
      <c r="A26">
        <v>201703</v>
      </c>
      <c r="C26">
        <v>92</v>
      </c>
      <c r="D26" t="s">
        <v>256</v>
      </c>
      <c r="E26">
        <v>5200</v>
      </c>
      <c r="F26">
        <v>356928</v>
      </c>
      <c r="G26">
        <v>0</v>
      </c>
      <c r="H26">
        <v>3131</v>
      </c>
      <c r="I26">
        <v>3131</v>
      </c>
      <c r="J26">
        <v>0</v>
      </c>
      <c r="K26">
        <v>0</v>
      </c>
      <c r="L26">
        <v>351640764.80000001</v>
      </c>
      <c r="M26">
        <v>1690580.6</v>
      </c>
      <c r="N26">
        <v>2909950.93</v>
      </c>
    </row>
    <row r="27" spans="1:14" x14ac:dyDescent="0.35">
      <c r="A27">
        <v>201703</v>
      </c>
      <c r="C27">
        <v>93</v>
      </c>
      <c r="D27" t="s">
        <v>257</v>
      </c>
      <c r="E27">
        <v>6032</v>
      </c>
      <c r="F27">
        <v>690560</v>
      </c>
      <c r="G27">
        <v>0</v>
      </c>
      <c r="H27">
        <v>6640</v>
      </c>
      <c r="I27">
        <v>6640</v>
      </c>
      <c r="J27">
        <v>0</v>
      </c>
      <c r="K27">
        <v>0</v>
      </c>
      <c r="L27">
        <v>519853984</v>
      </c>
      <c r="M27">
        <v>2499298</v>
      </c>
      <c r="N27">
        <v>2522594.64</v>
      </c>
    </row>
    <row r="28" spans="1:14" x14ac:dyDescent="0.35">
      <c r="A28">
        <v>201703</v>
      </c>
      <c r="C28">
        <v>95</v>
      </c>
      <c r="D28" t="s">
        <v>258</v>
      </c>
      <c r="E28">
        <v>6032</v>
      </c>
      <c r="F28">
        <v>218400</v>
      </c>
      <c r="G28">
        <v>0</v>
      </c>
      <c r="H28">
        <v>2100</v>
      </c>
      <c r="I28">
        <v>2100</v>
      </c>
      <c r="J28">
        <v>0</v>
      </c>
      <c r="K28">
        <v>0</v>
      </c>
      <c r="L28">
        <v>603323281.60000002</v>
      </c>
      <c r="M28">
        <v>2900592.7</v>
      </c>
      <c r="N28">
        <v>2358281.77</v>
      </c>
    </row>
    <row r="29" spans="1:14" x14ac:dyDescent="0.35">
      <c r="A29">
        <v>201703</v>
      </c>
      <c r="C29">
        <v>96</v>
      </c>
      <c r="D29" t="s">
        <v>259</v>
      </c>
      <c r="E29">
        <v>4576</v>
      </c>
      <c r="F29">
        <v>674544</v>
      </c>
      <c r="G29">
        <v>0</v>
      </c>
      <c r="H29">
        <v>6486</v>
      </c>
      <c r="I29">
        <v>6486</v>
      </c>
      <c r="J29">
        <v>0</v>
      </c>
      <c r="K29">
        <v>0</v>
      </c>
      <c r="L29">
        <v>877392880</v>
      </c>
      <c r="M29">
        <v>4218235</v>
      </c>
      <c r="N29">
        <v>3781164.22</v>
      </c>
    </row>
    <row r="30" spans="1:14" x14ac:dyDescent="0.35">
      <c r="A30">
        <v>201704</v>
      </c>
      <c r="C30">
        <v>92</v>
      </c>
      <c r="D30" t="s">
        <v>256</v>
      </c>
      <c r="E30">
        <v>5824</v>
      </c>
      <c r="F30">
        <v>1032928</v>
      </c>
      <c r="G30">
        <v>0</v>
      </c>
      <c r="H30">
        <v>9932</v>
      </c>
      <c r="I30">
        <v>9932</v>
      </c>
      <c r="J30">
        <v>0</v>
      </c>
      <c r="K30">
        <v>0</v>
      </c>
      <c r="L30">
        <v>210780315.19999999</v>
      </c>
      <c r="M30">
        <v>1013366.9</v>
      </c>
      <c r="N30">
        <v>9097700.8399999999</v>
      </c>
    </row>
    <row r="31" spans="1:14" x14ac:dyDescent="0.35">
      <c r="A31">
        <v>201704</v>
      </c>
      <c r="C31">
        <v>93</v>
      </c>
      <c r="D31" t="s">
        <v>257</v>
      </c>
      <c r="E31">
        <v>2912</v>
      </c>
      <c r="F31">
        <v>1126736</v>
      </c>
      <c r="G31">
        <v>0</v>
      </c>
      <c r="H31">
        <v>10834</v>
      </c>
      <c r="I31">
        <v>10834</v>
      </c>
      <c r="J31">
        <v>0</v>
      </c>
      <c r="K31">
        <v>0</v>
      </c>
      <c r="L31">
        <v>259776192</v>
      </c>
      <c r="M31">
        <v>1248924</v>
      </c>
      <c r="N31">
        <v>5018792.76</v>
      </c>
    </row>
    <row r="32" spans="1:14" x14ac:dyDescent="0.35">
      <c r="A32">
        <v>201704</v>
      </c>
      <c r="C32">
        <v>95</v>
      </c>
      <c r="D32" t="s">
        <v>258</v>
      </c>
      <c r="E32">
        <v>3120</v>
      </c>
      <c r="F32">
        <v>110864</v>
      </c>
      <c r="G32">
        <v>0</v>
      </c>
      <c r="H32">
        <v>1066</v>
      </c>
      <c r="I32">
        <v>1066</v>
      </c>
      <c r="J32">
        <v>0</v>
      </c>
      <c r="K32">
        <v>0</v>
      </c>
      <c r="L32">
        <v>368379315.19999999</v>
      </c>
      <c r="M32">
        <v>1771054.4</v>
      </c>
      <c r="N32">
        <v>1160491.45</v>
      </c>
    </row>
    <row r="33" spans="1:14" x14ac:dyDescent="0.35">
      <c r="A33">
        <v>201704</v>
      </c>
      <c r="C33">
        <v>96</v>
      </c>
      <c r="D33" t="s">
        <v>259</v>
      </c>
      <c r="E33">
        <v>1872</v>
      </c>
      <c r="F33">
        <v>410176</v>
      </c>
      <c r="G33">
        <v>0</v>
      </c>
      <c r="H33">
        <v>3944</v>
      </c>
      <c r="I33">
        <v>3944</v>
      </c>
      <c r="J33">
        <v>0</v>
      </c>
      <c r="K33">
        <v>0</v>
      </c>
      <c r="L33">
        <v>542801272</v>
      </c>
      <c r="M33">
        <v>2609621.5</v>
      </c>
      <c r="N33">
        <v>2019295.43</v>
      </c>
    </row>
    <row r="34" spans="1:14" x14ac:dyDescent="0.35">
      <c r="A34">
        <v>201705</v>
      </c>
      <c r="C34">
        <v>92</v>
      </c>
      <c r="D34" t="s">
        <v>256</v>
      </c>
      <c r="E34">
        <v>6032</v>
      </c>
      <c r="F34">
        <v>377728</v>
      </c>
      <c r="G34">
        <v>0</v>
      </c>
      <c r="H34">
        <v>3632</v>
      </c>
      <c r="I34">
        <v>3632</v>
      </c>
      <c r="J34">
        <v>0</v>
      </c>
      <c r="K34">
        <v>0</v>
      </c>
      <c r="L34">
        <v>253088097.59999999</v>
      </c>
      <c r="M34">
        <v>1216769.7</v>
      </c>
      <c r="N34">
        <v>3032420.4</v>
      </c>
    </row>
    <row r="35" spans="1:14" x14ac:dyDescent="0.35">
      <c r="A35">
        <v>201705</v>
      </c>
      <c r="C35">
        <v>93</v>
      </c>
      <c r="D35" t="s">
        <v>257</v>
      </c>
      <c r="E35">
        <v>2912</v>
      </c>
      <c r="F35">
        <v>403312</v>
      </c>
      <c r="G35">
        <v>0</v>
      </c>
      <c r="H35">
        <v>3878</v>
      </c>
      <c r="I35">
        <v>3878</v>
      </c>
      <c r="J35">
        <v>0</v>
      </c>
      <c r="K35">
        <v>0</v>
      </c>
      <c r="L35">
        <v>233980406.40000001</v>
      </c>
      <c r="M35">
        <v>1124905.8</v>
      </c>
      <c r="N35">
        <v>1500095.86</v>
      </c>
    </row>
    <row r="36" spans="1:14" x14ac:dyDescent="0.35">
      <c r="A36">
        <v>201705</v>
      </c>
      <c r="C36">
        <v>95</v>
      </c>
      <c r="D36" t="s">
        <v>258</v>
      </c>
      <c r="E36">
        <v>208</v>
      </c>
      <c r="F36">
        <v>30992</v>
      </c>
      <c r="G36">
        <v>0</v>
      </c>
      <c r="H36">
        <v>298</v>
      </c>
      <c r="I36">
        <v>298</v>
      </c>
      <c r="J36">
        <v>0</v>
      </c>
      <c r="K36">
        <v>0</v>
      </c>
      <c r="L36">
        <v>106735054.40000001</v>
      </c>
      <c r="M36">
        <v>513149.3</v>
      </c>
      <c r="N36">
        <v>317609.03999999998</v>
      </c>
    </row>
    <row r="37" spans="1:14" x14ac:dyDescent="0.35">
      <c r="A37">
        <v>201705</v>
      </c>
      <c r="C37">
        <v>96</v>
      </c>
      <c r="D37" t="s">
        <v>259</v>
      </c>
      <c r="E37">
        <v>-3328</v>
      </c>
      <c r="F37">
        <v>220064</v>
      </c>
      <c r="G37">
        <v>0</v>
      </c>
      <c r="H37">
        <v>2116</v>
      </c>
      <c r="I37">
        <v>2116</v>
      </c>
      <c r="J37">
        <v>0</v>
      </c>
      <c r="K37">
        <v>0</v>
      </c>
      <c r="L37">
        <v>250293638.40000001</v>
      </c>
      <c r="M37">
        <v>1203334.8</v>
      </c>
      <c r="N37">
        <v>894685.99</v>
      </c>
    </row>
    <row r="38" spans="1:14" x14ac:dyDescent="0.35">
      <c r="A38">
        <v>201706</v>
      </c>
      <c r="C38">
        <v>92</v>
      </c>
      <c r="D38" t="s">
        <v>256</v>
      </c>
      <c r="E38">
        <v>3971</v>
      </c>
      <c r="F38">
        <v>301796</v>
      </c>
      <c r="G38">
        <v>0</v>
      </c>
      <c r="H38">
        <v>2888</v>
      </c>
      <c r="I38">
        <v>2888</v>
      </c>
      <c r="J38">
        <v>0</v>
      </c>
      <c r="K38">
        <v>0</v>
      </c>
      <c r="L38">
        <v>263591134.40000001</v>
      </c>
      <c r="M38">
        <v>1261201.6000000001</v>
      </c>
      <c r="N38">
        <v>2463000.9</v>
      </c>
    </row>
    <row r="39" spans="1:14" x14ac:dyDescent="0.35">
      <c r="A39">
        <v>201706</v>
      </c>
      <c r="C39">
        <v>93</v>
      </c>
      <c r="D39" t="s">
        <v>257</v>
      </c>
      <c r="E39">
        <v>3971</v>
      </c>
      <c r="F39">
        <v>674025</v>
      </c>
      <c r="G39">
        <v>0</v>
      </c>
      <c r="H39">
        <v>6450</v>
      </c>
      <c r="I39">
        <v>6450</v>
      </c>
      <c r="J39">
        <v>0</v>
      </c>
      <c r="K39">
        <v>0</v>
      </c>
      <c r="L39">
        <v>448832662.30000001</v>
      </c>
      <c r="M39">
        <v>2147524.7000000002</v>
      </c>
      <c r="N39">
        <v>2478867.4700000002</v>
      </c>
    </row>
    <row r="40" spans="1:14" x14ac:dyDescent="0.35">
      <c r="A40">
        <v>201706</v>
      </c>
      <c r="C40">
        <v>95</v>
      </c>
      <c r="D40" t="s">
        <v>258</v>
      </c>
      <c r="E40">
        <v>3344</v>
      </c>
      <c r="F40">
        <v>116622</v>
      </c>
      <c r="G40">
        <v>0</v>
      </c>
      <c r="H40">
        <v>1116</v>
      </c>
      <c r="I40">
        <v>1116</v>
      </c>
      <c r="J40">
        <v>0</v>
      </c>
      <c r="K40">
        <v>0</v>
      </c>
      <c r="L40">
        <v>344992161.80000001</v>
      </c>
      <c r="M40">
        <v>1650680.2</v>
      </c>
      <c r="N40">
        <v>1240194.04</v>
      </c>
    </row>
    <row r="41" spans="1:14" x14ac:dyDescent="0.35">
      <c r="A41">
        <v>201706</v>
      </c>
      <c r="C41">
        <v>96</v>
      </c>
      <c r="D41" t="s">
        <v>259</v>
      </c>
      <c r="E41">
        <v>2508</v>
      </c>
      <c r="F41">
        <v>594814</v>
      </c>
      <c r="G41">
        <v>0</v>
      </c>
      <c r="H41">
        <v>5692</v>
      </c>
      <c r="I41">
        <v>5692</v>
      </c>
      <c r="J41">
        <v>0</v>
      </c>
      <c r="K41">
        <v>0</v>
      </c>
      <c r="L41">
        <v>630910933.39999998</v>
      </c>
      <c r="M41">
        <v>3018712.6</v>
      </c>
      <c r="N41">
        <v>2395995.7599999998</v>
      </c>
    </row>
    <row r="42" spans="1:14" x14ac:dyDescent="0.35">
      <c r="A42">
        <v>201707</v>
      </c>
      <c r="C42">
        <v>92</v>
      </c>
      <c r="D42" t="s">
        <v>256</v>
      </c>
      <c r="E42">
        <v>4389</v>
      </c>
      <c r="F42">
        <v>414238</v>
      </c>
      <c r="G42">
        <v>0</v>
      </c>
      <c r="H42">
        <v>3964</v>
      </c>
      <c r="I42">
        <v>3964</v>
      </c>
      <c r="J42">
        <v>0</v>
      </c>
      <c r="K42">
        <v>0</v>
      </c>
      <c r="L42">
        <v>306946115.30000001</v>
      </c>
      <c r="M42">
        <v>1468641.7</v>
      </c>
      <c r="N42">
        <v>3237259.78</v>
      </c>
    </row>
    <row r="43" spans="1:14" x14ac:dyDescent="0.35">
      <c r="A43">
        <v>201707</v>
      </c>
      <c r="C43">
        <v>93</v>
      </c>
      <c r="D43" t="s">
        <v>257</v>
      </c>
      <c r="E43">
        <v>3971</v>
      </c>
      <c r="F43">
        <v>618222</v>
      </c>
      <c r="G43">
        <v>0</v>
      </c>
      <c r="H43">
        <v>5916</v>
      </c>
      <c r="I43">
        <v>5916</v>
      </c>
      <c r="J43">
        <v>0</v>
      </c>
      <c r="K43">
        <v>0</v>
      </c>
      <c r="L43">
        <v>453226532</v>
      </c>
      <c r="M43">
        <v>2168548</v>
      </c>
      <c r="N43">
        <v>2317729.44</v>
      </c>
    </row>
    <row r="44" spans="1:14" x14ac:dyDescent="0.35">
      <c r="A44">
        <v>201707</v>
      </c>
      <c r="C44">
        <v>95</v>
      </c>
      <c r="D44" t="s">
        <v>258</v>
      </c>
      <c r="E44">
        <v>2717</v>
      </c>
      <c r="F44">
        <v>98648</v>
      </c>
      <c r="G44">
        <v>0</v>
      </c>
      <c r="H44">
        <v>944</v>
      </c>
      <c r="I44">
        <v>944</v>
      </c>
      <c r="J44">
        <v>0</v>
      </c>
      <c r="K44">
        <v>0</v>
      </c>
      <c r="L44">
        <v>334747232.60000002</v>
      </c>
      <c r="M44">
        <v>1601661.4</v>
      </c>
      <c r="N44">
        <v>1035950.28</v>
      </c>
    </row>
    <row r="45" spans="1:14" x14ac:dyDescent="0.35">
      <c r="A45">
        <v>201707</v>
      </c>
      <c r="C45">
        <v>96</v>
      </c>
      <c r="D45" t="s">
        <v>259</v>
      </c>
      <c r="E45">
        <v>2299</v>
      </c>
      <c r="F45">
        <v>756998</v>
      </c>
      <c r="G45">
        <v>0</v>
      </c>
      <c r="H45">
        <v>7244</v>
      </c>
      <c r="I45">
        <v>7244</v>
      </c>
      <c r="J45">
        <v>0</v>
      </c>
      <c r="K45">
        <v>0</v>
      </c>
      <c r="L45">
        <v>717459191.89999998</v>
      </c>
      <c r="M45">
        <v>3432819.1</v>
      </c>
      <c r="N45">
        <v>2664612.06</v>
      </c>
    </row>
    <row r="46" spans="1:14" x14ac:dyDescent="0.35">
      <c r="A46">
        <v>201708</v>
      </c>
      <c r="C46">
        <v>92</v>
      </c>
      <c r="D46" t="s">
        <v>256</v>
      </c>
      <c r="E46">
        <v>5016</v>
      </c>
      <c r="F46">
        <v>403370</v>
      </c>
      <c r="G46">
        <v>0</v>
      </c>
      <c r="H46">
        <v>3858</v>
      </c>
      <c r="I46">
        <v>3858</v>
      </c>
      <c r="J46">
        <v>0</v>
      </c>
      <c r="K46">
        <v>0</v>
      </c>
      <c r="L46">
        <v>257022962.5</v>
      </c>
      <c r="M46">
        <v>1229774.94</v>
      </c>
      <c r="N46">
        <v>3290287.37</v>
      </c>
    </row>
    <row r="47" spans="1:14" x14ac:dyDescent="0.35">
      <c r="A47">
        <v>201708</v>
      </c>
      <c r="C47">
        <v>93</v>
      </c>
      <c r="D47" t="s">
        <v>257</v>
      </c>
      <c r="E47">
        <v>2508</v>
      </c>
      <c r="F47">
        <v>518947</v>
      </c>
      <c r="G47">
        <v>0</v>
      </c>
      <c r="H47">
        <v>4966</v>
      </c>
      <c r="I47">
        <v>4966</v>
      </c>
      <c r="J47">
        <v>0</v>
      </c>
      <c r="K47">
        <v>0</v>
      </c>
      <c r="L47">
        <v>282625057</v>
      </c>
      <c r="M47">
        <v>1352273</v>
      </c>
      <c r="N47">
        <v>2065478.49</v>
      </c>
    </row>
    <row r="48" spans="1:14" x14ac:dyDescent="0.35">
      <c r="A48">
        <v>201708</v>
      </c>
      <c r="C48">
        <v>95</v>
      </c>
      <c r="D48" t="s">
        <v>258</v>
      </c>
      <c r="E48">
        <v>7733</v>
      </c>
      <c r="F48">
        <v>185383</v>
      </c>
      <c r="G48">
        <v>0</v>
      </c>
      <c r="H48">
        <v>1774</v>
      </c>
      <c r="I48">
        <v>1774</v>
      </c>
      <c r="J48">
        <v>0</v>
      </c>
      <c r="K48">
        <v>0</v>
      </c>
      <c r="L48">
        <v>627699878.29999995</v>
      </c>
      <c r="M48">
        <v>3003348.7</v>
      </c>
      <c r="N48">
        <v>1957723.85</v>
      </c>
    </row>
    <row r="49" spans="1:14" x14ac:dyDescent="0.35">
      <c r="A49">
        <v>201708</v>
      </c>
      <c r="C49">
        <v>96</v>
      </c>
      <c r="D49" t="s">
        <v>259</v>
      </c>
      <c r="E49">
        <v>8360</v>
      </c>
      <c r="F49">
        <v>1155979</v>
      </c>
      <c r="G49">
        <v>0</v>
      </c>
      <c r="H49">
        <v>11062</v>
      </c>
      <c r="I49">
        <v>11062</v>
      </c>
      <c r="J49">
        <v>0</v>
      </c>
      <c r="K49">
        <v>0</v>
      </c>
      <c r="L49">
        <v>1206887074</v>
      </c>
      <c r="M49">
        <v>5774579.2999999998</v>
      </c>
      <c r="N49">
        <v>4271443.2699999996</v>
      </c>
    </row>
    <row r="50" spans="1:14" x14ac:dyDescent="0.35">
      <c r="A50">
        <v>201709</v>
      </c>
      <c r="C50">
        <v>92</v>
      </c>
      <c r="D50" t="s">
        <v>256</v>
      </c>
      <c r="E50">
        <v>5225</v>
      </c>
      <c r="F50">
        <v>363033</v>
      </c>
      <c r="G50">
        <v>0</v>
      </c>
      <c r="H50">
        <v>3474</v>
      </c>
      <c r="I50">
        <v>3474</v>
      </c>
      <c r="J50">
        <v>0</v>
      </c>
      <c r="K50">
        <v>0</v>
      </c>
      <c r="L50">
        <v>227149622.69999999</v>
      </c>
      <c r="M50">
        <v>1086840.3</v>
      </c>
      <c r="N50">
        <v>2918730.29</v>
      </c>
    </row>
    <row r="51" spans="1:14" x14ac:dyDescent="0.35">
      <c r="A51">
        <v>201709</v>
      </c>
      <c r="C51">
        <v>93</v>
      </c>
      <c r="D51" t="s">
        <v>257</v>
      </c>
      <c r="E51">
        <v>1254</v>
      </c>
      <c r="F51">
        <v>410894</v>
      </c>
      <c r="G51">
        <v>0</v>
      </c>
      <c r="H51">
        <v>3932</v>
      </c>
      <c r="I51">
        <v>3932</v>
      </c>
      <c r="J51">
        <v>0</v>
      </c>
      <c r="K51">
        <v>0</v>
      </c>
      <c r="L51">
        <v>273843817.5</v>
      </c>
      <c r="M51">
        <v>1310257.5</v>
      </c>
      <c r="N51">
        <v>1588213.38</v>
      </c>
    </row>
    <row r="52" spans="1:14" x14ac:dyDescent="0.35">
      <c r="A52">
        <v>201709</v>
      </c>
      <c r="C52">
        <v>95</v>
      </c>
      <c r="D52" t="s">
        <v>258</v>
      </c>
      <c r="E52">
        <v>3135</v>
      </c>
      <c r="F52">
        <v>102619</v>
      </c>
      <c r="G52">
        <v>0</v>
      </c>
      <c r="H52">
        <v>982</v>
      </c>
      <c r="I52">
        <v>982</v>
      </c>
      <c r="J52">
        <v>0</v>
      </c>
      <c r="K52">
        <v>0</v>
      </c>
      <c r="L52">
        <v>293720219.10000002</v>
      </c>
      <c r="M52">
        <v>1405359.9</v>
      </c>
      <c r="N52">
        <v>1058108.5900000001</v>
      </c>
    </row>
    <row r="53" spans="1:14" x14ac:dyDescent="0.35">
      <c r="A53">
        <v>201709</v>
      </c>
      <c r="C53">
        <v>96</v>
      </c>
      <c r="D53" t="s">
        <v>259</v>
      </c>
      <c r="E53">
        <v>836</v>
      </c>
      <c r="F53">
        <v>537757</v>
      </c>
      <c r="G53">
        <v>0</v>
      </c>
      <c r="H53">
        <v>5146</v>
      </c>
      <c r="I53">
        <v>5146</v>
      </c>
      <c r="J53">
        <v>0</v>
      </c>
      <c r="K53">
        <v>0</v>
      </c>
      <c r="L53">
        <v>671877734</v>
      </c>
      <c r="M53">
        <v>3214726</v>
      </c>
      <c r="N53">
        <v>2216837.08</v>
      </c>
    </row>
    <row r="54" spans="1:14" x14ac:dyDescent="0.35">
      <c r="A54">
        <v>201710</v>
      </c>
      <c r="C54">
        <v>92</v>
      </c>
      <c r="D54" t="s">
        <v>256</v>
      </c>
      <c r="E54">
        <v>4807</v>
      </c>
      <c r="F54">
        <v>309947</v>
      </c>
      <c r="G54">
        <v>0</v>
      </c>
      <c r="H54">
        <v>2665</v>
      </c>
      <c r="I54">
        <v>2665</v>
      </c>
      <c r="J54">
        <v>0</v>
      </c>
      <c r="K54">
        <v>0</v>
      </c>
      <c r="L54">
        <v>250962748.30000001</v>
      </c>
      <c r="M54">
        <v>1200778.7</v>
      </c>
      <c r="N54">
        <v>2489499.0099999998</v>
      </c>
    </row>
    <row r="55" spans="1:14" x14ac:dyDescent="0.35">
      <c r="A55">
        <v>201710</v>
      </c>
      <c r="C55">
        <v>93</v>
      </c>
      <c r="D55" t="s">
        <v>257</v>
      </c>
      <c r="E55">
        <v>1672</v>
      </c>
      <c r="F55">
        <v>392293</v>
      </c>
      <c r="G55">
        <v>0</v>
      </c>
      <c r="H55">
        <v>3754</v>
      </c>
      <c r="I55">
        <v>3754</v>
      </c>
      <c r="J55">
        <v>0</v>
      </c>
      <c r="K55">
        <v>0</v>
      </c>
      <c r="L55">
        <v>247331624.09999999</v>
      </c>
      <c r="M55">
        <v>1183404.8999999999</v>
      </c>
      <c r="N55">
        <v>1438326.16</v>
      </c>
    </row>
    <row r="56" spans="1:14" x14ac:dyDescent="0.35">
      <c r="A56">
        <v>201710</v>
      </c>
      <c r="C56">
        <v>95</v>
      </c>
      <c r="D56" t="s">
        <v>258</v>
      </c>
      <c r="E56">
        <v>2299</v>
      </c>
      <c r="F56">
        <v>115995</v>
      </c>
      <c r="G56">
        <v>0</v>
      </c>
      <c r="H56">
        <v>1110</v>
      </c>
      <c r="I56">
        <v>1110</v>
      </c>
      <c r="J56">
        <v>0</v>
      </c>
      <c r="K56">
        <v>0</v>
      </c>
      <c r="L56">
        <v>385042204.80000001</v>
      </c>
      <c r="M56">
        <v>1842307.2</v>
      </c>
      <c r="N56">
        <v>1234217.25</v>
      </c>
    </row>
    <row r="57" spans="1:14" x14ac:dyDescent="0.35">
      <c r="A57">
        <v>201710</v>
      </c>
      <c r="C57">
        <v>96</v>
      </c>
      <c r="D57" t="s">
        <v>259</v>
      </c>
      <c r="E57">
        <v>2717</v>
      </c>
      <c r="F57">
        <v>507243</v>
      </c>
      <c r="G57">
        <v>0</v>
      </c>
      <c r="H57">
        <v>4854</v>
      </c>
      <c r="I57">
        <v>4854</v>
      </c>
      <c r="J57">
        <v>0</v>
      </c>
      <c r="K57">
        <v>0</v>
      </c>
      <c r="L57">
        <v>680017343.5</v>
      </c>
      <c r="M57">
        <v>3253671.5</v>
      </c>
      <c r="N57">
        <v>2491288.5499999998</v>
      </c>
    </row>
    <row r="58" spans="1:14" x14ac:dyDescent="0.35">
      <c r="A58">
        <v>201711</v>
      </c>
      <c r="C58">
        <v>92</v>
      </c>
      <c r="D58" t="s">
        <v>256</v>
      </c>
      <c r="E58">
        <v>-418</v>
      </c>
      <c r="F58">
        <v>-418</v>
      </c>
      <c r="G58">
        <v>0</v>
      </c>
      <c r="H58">
        <v>-4</v>
      </c>
      <c r="I58">
        <v>-4</v>
      </c>
      <c r="J58">
        <v>0</v>
      </c>
      <c r="K58">
        <v>0</v>
      </c>
      <c r="L58">
        <v>-19202084</v>
      </c>
      <c r="M58">
        <v>-91876</v>
      </c>
      <c r="N58">
        <v>-132807.87</v>
      </c>
    </row>
    <row r="59" spans="1:14" x14ac:dyDescent="0.35">
      <c r="A59">
        <v>201711</v>
      </c>
      <c r="C59">
        <v>93</v>
      </c>
      <c r="D59" t="s">
        <v>257</v>
      </c>
      <c r="E59">
        <v>-209</v>
      </c>
      <c r="F59">
        <v>-209</v>
      </c>
      <c r="G59">
        <v>0</v>
      </c>
      <c r="H59">
        <v>-2</v>
      </c>
      <c r="I59">
        <v>-2</v>
      </c>
      <c r="J59">
        <v>0</v>
      </c>
      <c r="K59">
        <v>0</v>
      </c>
      <c r="L59">
        <v>-31570286</v>
      </c>
      <c r="M59">
        <v>-151054</v>
      </c>
      <c r="N59">
        <v>-152165.51999999999</v>
      </c>
    </row>
    <row r="60" spans="1:14" x14ac:dyDescent="0.35">
      <c r="A60">
        <v>201711</v>
      </c>
      <c r="C60">
        <v>95</v>
      </c>
      <c r="D60" t="s">
        <v>258</v>
      </c>
      <c r="E60">
        <v>-3553</v>
      </c>
      <c r="F60">
        <v>-3553</v>
      </c>
      <c r="G60">
        <v>0</v>
      </c>
      <c r="H60">
        <v>-34</v>
      </c>
      <c r="I60">
        <v>-34</v>
      </c>
      <c r="J60">
        <v>0</v>
      </c>
      <c r="K60">
        <v>0</v>
      </c>
      <c r="L60">
        <v>-12042162</v>
      </c>
      <c r="M60">
        <v>-57618</v>
      </c>
      <c r="N60">
        <v>-57618.21</v>
      </c>
    </row>
    <row r="61" spans="1:14" x14ac:dyDescent="0.35">
      <c r="A61">
        <v>201711</v>
      </c>
      <c r="C61">
        <v>96</v>
      </c>
      <c r="D61" t="s">
        <v>259</v>
      </c>
      <c r="E61">
        <v>-6061</v>
      </c>
      <c r="F61">
        <v>-6061</v>
      </c>
      <c r="G61">
        <v>0</v>
      </c>
      <c r="H61">
        <v>-58</v>
      </c>
      <c r="I61">
        <v>-58</v>
      </c>
      <c r="J61">
        <v>0</v>
      </c>
      <c r="K61">
        <v>0</v>
      </c>
      <c r="L61">
        <v>-14054414</v>
      </c>
      <c r="M61">
        <v>-67246</v>
      </c>
      <c r="N61">
        <v>-67245.570000000007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GAP</vt:lpstr>
      <vt:lpstr>POR</vt:lpstr>
      <vt:lpstr>GAP!Druckbereich</vt:lpstr>
      <vt:lpstr>GAP!Drucktitel</vt:lpstr>
      <vt:lpstr>GAP!Print_Area</vt:lpstr>
      <vt:lpstr>GAP!Print_Titles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2018-08-07T15:39:10Z</dcterms:modified>
</cp:coreProperties>
</file>